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6" activeTab="1"/>
  </bookViews>
  <sheets>
    <sheet name="CrossCheck_variables" sheetId="1" r:id="rId1"/>
    <sheet name="CrossCheck" sheetId="2" r:id="rId2"/>
  </sheets>
  <definedNames>
    <definedName name="_xlnm._FilterDatabase" localSheetId="1" hidden="1">'CrossCheck'!$A$9:$Q$1525</definedName>
    <definedName name="affiliation">#REF!</definedName>
    <definedName name="authors">#REF!</definedName>
    <definedName name="col_arXive">'CrossCheck'!$K$8</definedName>
    <definedName name="col_extPct">'CrossCheck'!$J$9</definedName>
    <definedName name="col_maxChk">'CrossCheck'!$H$9</definedName>
    <definedName name="col_OKcalc">'CrossCheck'!$G$8</definedName>
    <definedName name="col_selPct">'CrossCheck'!$I$9</definedName>
    <definedName name="col_simPct">'CrossCheck'!$E$9</definedName>
    <definedName name="CrossCheck">#REF!</definedName>
    <definedName name="lpp">'CrossCheck_variables'!$E$9</definedName>
    <definedName name="maxChunk">'CrossCheck_variables'!$E$10</definedName>
    <definedName name="maxChunkHigh_Extn">'CrossCheck_variables'!$E$18</definedName>
    <definedName name="maxChunkHigh_Self">'CrossCheck_variables'!$E$17</definedName>
    <definedName name="maxChunkLow_Extn">'CrossCheck_variables'!$E$15</definedName>
    <definedName name="maxChunkLow_Self">'CrossCheck_variables'!$E$14</definedName>
    <definedName name="nameFirst">#REF!</definedName>
    <definedName name="nameLast">#REF!</definedName>
    <definedName name="OK_calc">'CrossCheck'!$G$8:$G$1525</definedName>
    <definedName name="paperAnalysis">'CrossCheck'!$D$9:$D$1525</definedName>
    <definedName name="row_offset">#REF!</definedName>
    <definedName name="Excel_BuiltIn__FilterDatabase" localSheetId="1">'CrossCheck'!$C$9:$K$1525</definedName>
  </definedNames>
  <calcPr fullCalcOnLoad="1"/>
</workbook>
</file>

<file path=xl/sharedStrings.xml><?xml version="1.0" encoding="utf-8"?>
<sst xmlns="http://schemas.openxmlformats.org/spreadsheetml/2006/main" count="3938" uniqueCount="1676">
  <si>
    <t>CrossCheck criteria variables</t>
  </si>
  <si>
    <t>"OK? calc" variables</t>
  </si>
  <si>
    <t>description</t>
  </si>
  <si>
    <t>name</t>
  </si>
  <si>
    <t>values</t>
  </si>
  <si>
    <t>maxChunk (pg)</t>
  </si>
  <si>
    <t>usually eyeball this for non-[title-author, tables, formulae, images, Acknowledgement, references]</t>
  </si>
  <si>
    <t>lines/page</t>
  </si>
  <si>
    <t>lpp</t>
  </si>
  <si>
    <t>for estimating &lt;1/4 page chunks</t>
  </si>
  <si>
    <t>maxChunk</t>
  </si>
  <si>
    <t>you can't vary this as I initially put in 0.49 for "&lt;1/2" for most of the papers (too bad)</t>
  </si>
  <si>
    <t>maxGroup%</t>
  </si>
  <si>
    <t>Live</t>
  </si>
  <si>
    <t>(converted to constants)</t>
  </si>
  <si>
    <t>maxChunk (pg) &lt;= maxChunk</t>
  </si>
  <si>
    <t>26Jan2019</t>
  </si>
  <si>
    <t>self</t>
  </si>
  <si>
    <t>maxGrpSelfLow</t>
  </si>
  <si>
    <t>external</t>
  </si>
  <si>
    <t>maxGrpExtnLow</t>
  </si>
  <si>
    <t>maxChunk (pg) &gt; maxChunk</t>
  </si>
  <si>
    <t>maxGrpSelfHigh</t>
  </si>
  <si>
    <t>maxGrpExtnHigh</t>
  </si>
  <si>
    <t>Results - auto-criteria recommendations</t>
  </si>
  <si>
    <t>OK</t>
  </si>
  <si>
    <t>NO</t>
  </si>
  <si>
    <t>accepted criteria in blue background</t>
  </si>
  <si>
    <t>Example level III estimate of  "%similarity : Eyeball"</t>
  </si>
  <si>
    <t>N-20116.pdf :  62.7647</t>
  </si>
  <si>
    <t xml:space="preserve">/ [100 * sum EACHBOTH *, sum second]  (0.5  0.6  0.72  0.8  0.8  0.5  0.5  0.65  0) (0.6 0.85 0.8 0.25 0.75  0.8  0.45  0.6  0) </t>
  </si>
  <si>
    <t xml:space="preserve">where : </t>
  </si>
  <si>
    <t>-  100 * sum EACHBOTH * - is the INNER (dot) product of the two lists</t>
  </si>
  <si>
    <t>-  the first list is the fraction of (similar to total) text  on each page of the paper, where "similar text" has color backgound</t>
  </si>
  <si>
    <t xml:space="preserve">-  the second line is the fraction of text on each page, which does not include  [images, tables, formulae, title-authors,  acknowledgements, references] </t>
  </si>
  <si>
    <t>IEEE CrossCheck analysis - IJCNN2019 paper [accept, reject]</t>
  </si>
  <si>
    <t>' www.BillHowell.ca  24Jan2019 initial, 28Jan2019 converted to LibreCalc psuedo-code formula</t>
  </si>
  <si>
    <t xml:space="preserve">Column title equivalents : </t>
  </si>
  <si>
    <t xml:space="preserve">J10, J81 =  </t>
  </si>
  <si>
    <t>arXiv same authors</t>
  </si>
  <si>
    <t xml:space="preserve">G81 = </t>
  </si>
  <si>
    <t xml:space="preserve">H81 =  </t>
  </si>
  <si>
    <t>Max%Group self</t>
  </si>
  <si>
    <t xml:space="preserve">I81 = </t>
  </si>
  <si>
    <t>Max%Group external</t>
  </si>
  <si>
    <t>Separate formula for (49% &lt; %similarity CrosshCheck) :</t>
  </si>
  <si>
    <r>
      <t>'=IF(OR(</t>
    </r>
    <r>
      <rPr>
        <sz val="10"/>
        <color indexed="12"/>
        <rFont val="Arial"/>
        <family val="2"/>
      </rPr>
      <t>J10</t>
    </r>
    <r>
      <rPr>
        <sz val="10"/>
        <rFont val="Arial"/>
        <family val="2"/>
      </rPr>
      <t>="arXiv",</t>
    </r>
    <r>
      <rPr>
        <sz val="10"/>
        <color indexed="12"/>
        <rFont val="Arial"/>
        <family val="2"/>
      </rPr>
      <t>J10</t>
    </r>
    <r>
      <rPr>
        <sz val="10"/>
        <rFont val="Arial"/>
        <family val="2"/>
      </rPr>
      <t>="thesis"),"OK","NO")</t>
    </r>
  </si>
  <si>
    <r>
      <t>IF(OR(</t>
    </r>
    <r>
      <rPr>
        <sz val="10"/>
        <color indexed="12"/>
        <rFont val="Arial"/>
        <family val="2"/>
      </rPr>
      <t>J10</t>
    </r>
    <r>
      <rPr>
        <sz val="10"/>
        <rFont val="Arial"/>
        <family val="2"/>
      </rPr>
      <t>="arXiv",</t>
    </r>
    <r>
      <rPr>
        <sz val="10"/>
        <color indexed="12"/>
        <rFont val="Arial"/>
        <family val="2"/>
      </rPr>
      <t>J10</t>
    </r>
    <r>
      <rPr>
        <sz val="10"/>
        <rFont val="Arial"/>
        <family val="2"/>
      </rPr>
      <t>="thesis")</t>
    </r>
  </si>
  <si>
    <t>THEN      "OK"</t>
  </si>
  <si>
    <t>ELSE    "NO"</t>
  </si>
  <si>
    <t>ENDIF</t>
  </si>
  <si>
    <t>Separate formula for (30% &lt; %similarity CrosshCheck &lt; 50%) :</t>
  </si>
  <si>
    <r>
      <t>'=IF(OR(</t>
    </r>
    <r>
      <rPr>
        <sz val="10"/>
        <color indexed="12"/>
        <rFont val="Arial"/>
        <family val="2"/>
      </rPr>
      <t>J81</t>
    </r>
    <r>
      <rPr>
        <sz val="10"/>
        <rFont val="Arial"/>
        <family val="2"/>
      </rPr>
      <t>="arXiv",</t>
    </r>
    <r>
      <rPr>
        <sz val="10"/>
        <color indexed="12"/>
        <rFont val="Arial"/>
        <family val="2"/>
      </rPr>
      <t>J81</t>
    </r>
    <r>
      <rPr>
        <sz val="10"/>
        <rFont val="Arial"/>
        <family val="2"/>
      </rPr>
      <t>="thesis"),"OK",IF(</t>
    </r>
    <r>
      <rPr>
        <sz val="10"/>
        <color indexed="10"/>
        <rFont val="Arial"/>
        <family val="2"/>
      </rPr>
      <t>G81</t>
    </r>
    <r>
      <rPr>
        <sz val="10"/>
        <rFont val="Arial"/>
        <family val="2"/>
      </rPr>
      <t>&lt;maxChunk,IF(AND(</t>
    </r>
    <r>
      <rPr>
        <sz val="10"/>
        <color indexed="14"/>
        <rFont val="Arial"/>
        <family val="2"/>
      </rPr>
      <t>H81</t>
    </r>
    <r>
      <rPr>
        <sz val="10"/>
        <rFont val="Arial"/>
        <family val="2"/>
      </rPr>
      <t>&lt;=maxChunkLow_Self,</t>
    </r>
    <r>
      <rPr>
        <sz val="10"/>
        <color indexed="17"/>
        <rFont val="Arial"/>
        <family val="2"/>
      </rPr>
      <t>I81</t>
    </r>
    <r>
      <rPr>
        <sz val="10"/>
        <rFont val="Arial"/>
        <family val="2"/>
      </rPr>
      <t>&lt;=maxChunkLow_Extn),"OK","NO"),IF(AND(</t>
    </r>
    <r>
      <rPr>
        <sz val="10"/>
        <color indexed="14"/>
        <rFont val="Arial"/>
        <family val="2"/>
      </rPr>
      <t>H81</t>
    </r>
    <r>
      <rPr>
        <sz val="10"/>
        <rFont val="Arial"/>
        <family val="2"/>
      </rPr>
      <t>&lt;=maxChunkHigh_Self,</t>
    </r>
    <r>
      <rPr>
        <sz val="10"/>
        <color indexed="17"/>
        <rFont val="Arial"/>
        <family val="2"/>
      </rPr>
      <t>I81</t>
    </r>
    <r>
      <rPr>
        <sz val="10"/>
        <rFont val="Arial"/>
        <family val="2"/>
      </rPr>
      <t>&lt;=maxChunkHigh_Extn),"OK","NO")))</t>
    </r>
  </si>
  <si>
    <t>IF(OR(J81="arXiv",J81="thesis")</t>
  </si>
  <si>
    <t>THEN     "OK"</t>
  </si>
  <si>
    <t xml:space="preserve">ELSEIF    (G81&lt;maxChunk)  THEN </t>
  </si>
  <si>
    <t>IF           (AND(H81&lt;=maxChunkLow_Self,I81&lt;=maxChunkLow_Extn)</t>
  </si>
  <si>
    <t>THEN  "OK"</t>
  </si>
  <si>
    <t>ELSE  "NO"</t>
  </si>
  <si>
    <t>ELSEIF   (AND(H81&lt;=maxChunkHigh_Self,I81&lt;=maxChunkHigh_Extn)</t>
  </si>
  <si>
    <t>No formula is entered for (%similarity CrosshCheck &lt;= 30%)</t>
  </si>
  <si>
    <t>Trivial          "OK"</t>
  </si>
  <si>
    <t>Simple check that "OK? calc" formulae are consistent</t>
  </si>
  <si>
    <t xml:space="preserve">One cannot simply test if formula are equal, because each is modified by cell.  </t>
  </si>
  <si>
    <t>(You could write a macro, or a formula to remove numeric characters from text of formula, but later perhaps)</t>
  </si>
  <si>
    <t xml:space="preserve">Copy the current results in the "OK? calc" column to the "OK? check" column.  Then re-copy the formula in the first cell of  (&gt;50% papers) to the rest, and  the formula in the first cell of  (30% &lt; %similarity &lt;50% papers) to the rest.   From that check, any changes in the "OK? calc" results will be indicated by a "0" in the "same formula?" column. </t>
  </si>
  <si>
    <t>CrossCheck analysis - single-sentence summaries</t>
  </si>
  <si>
    <t>http://www.BillHowell.ca/Neural nets/Conference guides/Author guide website/IJCNN2019 CrossCheck.xls</t>
  </si>
  <si>
    <t>Totals of columns</t>
  </si>
  <si>
    <t>rejects</t>
  </si>
  <si>
    <t>paper count</t>
  </si>
  <si>
    <t>arXiv count</t>
  </si>
  <si>
    <t>see "Cross Variables" sheet</t>
  </si>
  <si>
    <t xml:space="preserve">same </t>
  </si>
  <si>
    <t>formula</t>
  </si>
  <si>
    <t>% similarity</t>
  </si>
  <si>
    <t xml:space="preserve">OK? </t>
  </si>
  <si>
    <t xml:space="preserve">max </t>
  </si>
  <si>
    <t>Max%Group</t>
  </si>
  <si>
    <t>arXiv</t>
  </si>
  <si>
    <t>06Mar2019</t>
  </si>
  <si>
    <t>?</t>
  </si>
  <si>
    <t>redo?</t>
  </si>
  <si>
    <t>reject</t>
  </si>
  <si>
    <t>paper#</t>
  </si>
  <si>
    <t>Cross Check</t>
  </si>
  <si>
    <t>Eye-ball</t>
  </si>
  <si>
    <t>calc</t>
  </si>
  <si>
    <t>Chunk (pg)</t>
  </si>
  <si>
    <t>same authors</t>
  </si>
  <si>
    <t>comments</t>
  </si>
  <si>
    <t>Eye-ball III</t>
  </si>
  <si>
    <t>macro</t>
  </si>
  <si>
    <t>rejected?</t>
  </si>
  <si>
    <t>Notes</t>
  </si>
  <si>
    <t>new-reject</t>
  </si>
  <si>
    <t>N-19839check.pdf</t>
  </si>
  <si>
    <t>test posting? same authors already published? https://ieeexplore.ieee.org/document/8489492</t>
  </si>
  <si>
    <t xml:space="preserve"> </t>
  </si>
  <si>
    <t>R</t>
  </si>
  <si>
    <t>Not a real paper</t>
  </si>
  <si>
    <t>N-20471check.pdf</t>
  </si>
  <si>
    <t xml:space="preserve">high similarity to authors' previous paper, also possibly an early upload, or a HOAX!!!? </t>
  </si>
  <si>
    <t>Based on the IEEE Crosscheck results, all papers with 50% or more overlap were categorically rejected, regardless of whether the content came from the authors or from other sources.</t>
  </si>
  <si>
    <t>N-19029.pdf</t>
  </si>
  <si>
    <t>thesis</t>
  </si>
  <si>
    <t>thesis and arXiv pre-publication by same authors</t>
  </si>
  <si>
    <t>N-19435.pdf</t>
  </si>
  <si>
    <t>mostly arXiv  pre-publication by same authors</t>
  </si>
  <si>
    <t>N-19623.pdf</t>
  </si>
  <si>
    <t>almost all similarity from arXiv paper by same authors</t>
  </si>
  <si>
    <t>N-20442check.pdf</t>
  </si>
  <si>
    <t>N-20466check.pdf</t>
  </si>
  <si>
    <t>N-20468check.pdf</t>
  </si>
  <si>
    <t>N-19377.pdf</t>
  </si>
  <si>
    <t>arXiv pre-publication by same authors</t>
  </si>
  <si>
    <t>N-19701check.pdf</t>
  </si>
  <si>
    <t>as test posting</t>
  </si>
  <si>
    <t>test</t>
  </si>
  <si>
    <t>N-19820check.pdf</t>
  </si>
  <si>
    <t>high similarity cross-check</t>
  </si>
  <si>
    <t>N-19375.pdf</t>
  </si>
  <si>
    <t>N-19553.pdf</t>
  </si>
  <si>
    <t>hal.archives-ouvertes.fr is now permitted by [IEEE, IJCNN2019]  (revised accept)</t>
  </si>
  <si>
    <t>N-20306check.pdf</t>
  </si>
  <si>
    <t>N-19185.pdf</t>
  </si>
  <si>
    <t>N-19537.pdf</t>
  </si>
  <si>
    <t>N-19501.pdf</t>
  </si>
  <si>
    <t>N-19555.pdf</t>
  </si>
  <si>
    <t>N-19398.pdf</t>
  </si>
  <si>
    <t>N-20009.pdf</t>
  </si>
  <si>
    <t>N-19666check.pdf</t>
  </si>
  <si>
    <t>same authors already published? https://ieeexplore.ieee.org/document/8461934</t>
  </si>
  <si>
    <t>not real paper</t>
  </si>
  <si>
    <t>N-20331.pdf</t>
  </si>
  <si>
    <t>almost all text is in paragraph chunks from other uncited papers, 49% same authors, &gt;49% self-cited, non-author similarities too</t>
  </si>
  <si>
    <t>N-19405.pdf</t>
  </si>
  <si>
    <t>Might be a problem? especially as they haven't cited their previous published work</t>
  </si>
  <si>
    <t>Cross-Check investigation</t>
  </si>
  <si>
    <t>N-20486.pdf</t>
  </si>
  <si>
    <t>arXiv paper by same authors</t>
  </si>
  <si>
    <t>N-19767.pdf</t>
  </si>
  <si>
    <t>N-20337.pdf</t>
  </si>
  <si>
    <t>arXiv paper by same author, other similarities &lt;=4% but add &lt;= 1% to overall similarity</t>
  </si>
  <si>
    <t>N-20382.pdf</t>
  </si>
  <si>
    <t>arXiv paper by same authors, other similarities &lt;=3% but add &lt;= 2% to overall</t>
  </si>
  <si>
    <t>N-19213.pdf</t>
  </si>
  <si>
    <t>N-19911.pdf</t>
  </si>
  <si>
    <t>N-19159.pdf</t>
  </si>
  <si>
    <t>N-19483check.pdf</t>
  </si>
  <si>
    <t>previous poster by one of authors but on a different subject (I need to recheck other papers!!)</t>
  </si>
  <si>
    <t>Not a valid paper.</t>
  </si>
  <si>
    <t>N-20245check.pdf</t>
  </si>
  <si>
    <t>authors previous : https://ieeexplore.ieee.org/document/7011782</t>
  </si>
  <si>
    <t>More than 50% Cross-check similarity</t>
  </si>
  <si>
    <t>N-19599.pdf</t>
  </si>
  <si>
    <t>arXiv pre-publication by same authors, just looks like overlapping references with one external source</t>
  </si>
  <si>
    <t>N-19099.pdf</t>
  </si>
  <si>
    <t>several author pubs [11,10,9,4]%</t>
  </si>
  <si>
    <t>A</t>
  </si>
  <si>
    <t>(no comment)</t>
  </si>
  <si>
    <t>accept</t>
  </si>
  <si>
    <t>N-19329.pdf</t>
  </si>
  <si>
    <t>arXiv pre-publication by same authors,  www.groundai.com simply collects (revised accept)</t>
  </si>
  <si>
    <t>N-19517.pdf</t>
  </si>
  <si>
    <t xml:space="preserve">external? diverse, mid-grain sources, Could be a problem based on high level of self citation? I would allow but most wouldn't.  see "Is a strong level of diverse self-citation acceptable?" </t>
  </si>
  <si>
    <t>N-19792check.pdf</t>
  </si>
  <si>
    <t>abstract and introduction only 2 pages plus small flow diagram</t>
  </si>
  <si>
    <t>high similarity cross-check, not a full paper</t>
  </si>
  <si>
    <t>N-19825.pdf</t>
  </si>
  <si>
    <t xml:space="preserve">Withdrawn </t>
  </si>
  <si>
    <t>N-19931.pdf</t>
  </si>
  <si>
    <t>several author pubs [18,17,11]%</t>
  </si>
  <si>
    <t>N-20180.pdf</t>
  </si>
  <si>
    <t>several author pubs [14,13,5]%</t>
  </si>
  <si>
    <t>N-19055.pdf</t>
  </si>
  <si>
    <t>I would allow but most wouldn't.  The SAME issues apply to this paper, as with N-19517.pdf.  see "Is a strong level of diverse self-citation acceptable?"</t>
  </si>
  <si>
    <t>Cross check investigation</t>
  </si>
  <si>
    <t>N-19018.pdf</t>
  </si>
  <si>
    <t>arXiv same [authors, paper]</t>
  </si>
  <si>
    <t>N-19754.pdf</t>
  </si>
  <si>
    <t>aclweb.org is now permitted by [IEEE, IJCNN2019], remains a CrossCheck accept</t>
  </si>
  <si>
    <t>N-19956.pdf</t>
  </si>
  <si>
    <t xml:space="preserve">excessive external plagiarism [8,7,7]% , </t>
  </si>
  <si>
    <t>N-20166.pdf</t>
  </si>
  <si>
    <t>N-20473.pdf</t>
  </si>
  <si>
    <t>similarities are from non-authors, mostly short phrase-level similarity with one paragraph, but a few most-paragraph copies</t>
  </si>
  <si>
    <t>N-19664.pdf</t>
  </si>
  <si>
    <t>several author pubs [26,7]%, other authors &lt;=6% similarity</t>
  </si>
  <si>
    <t>N-19984.pdf</t>
  </si>
  <si>
    <t>several author pubs [19,11,4,4,...]%, other authors &lt;=6% similarity</t>
  </si>
  <si>
    <t>N-19994check.pdf</t>
  </si>
  <si>
    <t>several author pubs [50,18,12,8,6]%</t>
  </si>
  <si>
    <t>assigned due to COI</t>
  </si>
  <si>
    <t>N-20417.pdf</t>
  </si>
  <si>
    <t>biorxiv.org  is now premitted by [IEEE, IJCNN2019], other diverse authors &lt;=5% similarity combined (revised accept)</t>
  </si>
  <si>
    <t>N-20233.pdf</t>
  </si>
  <si>
    <t>several external pubs [14,13,?]</t>
  </si>
  <si>
    <t>More than 50% Cross-check similarity. Paper resubmitted.</t>
  </si>
  <si>
    <t>N-20318.pdf</t>
  </si>
  <si>
    <t>arXiv paper by same authors, other sources &lt;=3% similarity</t>
  </si>
  <si>
    <t>N-20116.pdf</t>
  </si>
  <si>
    <t>several external pubs [23,7,2]</t>
  </si>
  <si>
    <t>(0.5  0.6  0.72  0.8  0.8  0.5  0.5  0.65  0)  (0.6  0.85  0.8  0.25  0.75  0.8  0.45  0.6  0)</t>
  </si>
  <si>
    <t>N-19496.pdf</t>
  </si>
  <si>
    <t>external [14,9]%  Borderline - self citation from authors' previous papers, sometimes a paragraph or two, but interspersed.</t>
  </si>
  <si>
    <t>(0.7  0.48  0.4  0.8  0.9  0.8  0.5  0)  (0.55  1  0.13  0.73  0.45  0.75 0.5  0)</t>
  </si>
  <si>
    <t>reinstated</t>
  </si>
  <si>
    <t>N-19722.pdf</t>
  </si>
  <si>
    <t>self [24,21]% similarity (half of total!) is from authors' thesis, remining significant source 24% by authors</t>
  </si>
  <si>
    <t>(0.33  0.73  0.4  0.7  0.7  0.65  0.8  0)  (0.75  0.63  0.5  0.8  0.45  0.7  0.7  0)</t>
  </si>
  <si>
    <t>N-20027.pdf</t>
  </si>
  <si>
    <t>rest of groups &lt;=4%</t>
  </si>
  <si>
    <t>(0.7  0.9  0.65  0.05  0.3)  (0.7  0.7  0.6  0.33  0.05)</t>
  </si>
  <si>
    <t>N-19199.pdf</t>
  </si>
  <si>
    <t xml:space="preserve">Could be OK : actual similarity is probably &lt;27% as it seems one reference is double-counted, by same authors.  </t>
  </si>
  <si>
    <t>(0.65  1  0.5  0.3  0.1  0.15  0  0)  (0.75  0.85  0.8  0.75  0.8  0.58  0  0)</t>
  </si>
  <si>
    <t>N-19790.pdf</t>
  </si>
  <si>
    <t>external [16,4]%,  most of similarity from different authors</t>
  </si>
  <si>
    <t>(0.4  0.6  0.2  0.2  0.6  0.65  0)  (0.7  0.75  0.65  0.5  0.4  0.14  0)</t>
  </si>
  <si>
    <t>high similarity cross-check needs further investigation</t>
  </si>
  <si>
    <t>N-19912.pdf</t>
  </si>
  <si>
    <t>(0.18  0.5  0.65  1  0)  (0.38  1  0.75  0.66  0)</t>
  </si>
  <si>
    <t>N-19420.pdf</t>
  </si>
  <si>
    <t>see "Is a strong level of diverse self-citation acceptable?", Authors names missing</t>
  </si>
  <si>
    <t>(0.55  0.5  0.6  0.6  0.6  0)  (0.8  0.75  0.4  0.82  0.4 0)</t>
  </si>
  <si>
    <t>N-19627.pdf</t>
  </si>
  <si>
    <t>most of similarity from different authors</t>
  </si>
  <si>
    <t>(0.5  0.65  0.75  0.58  0.55  0.45  0.3  0)  (0.60  0.75  0.6  0.55  0.5  0.62  0.14  0)</t>
  </si>
  <si>
    <t>New</t>
  </si>
  <si>
    <t>N-20386.pdf</t>
  </si>
  <si>
    <t xml:space="preserve">(Introduction chunk, rest disperse), Borderline case - my estimate of similarity is in acceptable range, also OK if high self-plagiarism in Introduction acceptable, &gt;70% (?) of similarity is from authors' previous paper, paragraphs in Intro mostly, sentences elsewhere </t>
  </si>
  <si>
    <t>(0.75  0.7  0.6  0.25  0.25)  (0.75  1  1  0.4  0.25)</t>
  </si>
  <si>
    <t>N-19026.pdf</t>
  </si>
  <si>
    <t>(0.45  0.9  0.9  0.4  0.1  0)  (0.6  0.66  0.35  0.5  0.25  0)</t>
  </si>
  <si>
    <t>N-19115.pdf</t>
  </si>
  <si>
    <t>(0.63  (0.75/0.9)  (0.4/0.75)  (0.25/0.5)  0)  (0.55  0.9  0.75  0.5  0)</t>
  </si>
  <si>
    <t>N-19494.pdf</t>
  </si>
  <si>
    <t>(0.5  0.7  0.5  0.55  0.7  0.33  0.6  0)  (0.75  0.65  0.4  0.2  0.07  0.3  0.5  0)</t>
  </si>
  <si>
    <t>N-19831.pdf</t>
  </si>
  <si>
    <t>I never recommended for reject - actual similarity much lower than indicated, on borderline, even though borderline similarity, and essentially all significant sources are by the authors</t>
  </si>
  <si>
    <t>(0.45  0.63  0.25  0.2  0.45  0.4)  (0.67  0.33  0.6  0.9  0.8  0.15)</t>
  </si>
  <si>
    <t>high similarity cross-check, but not clear needs looking</t>
  </si>
  <si>
    <t>N-20478.pdf</t>
  </si>
  <si>
    <t>Borderline case - my estimate of similarity is in acceptable range, most similarities are from other authors</t>
  </si>
  <si>
    <t>(0.67  0.55  0.33  0  0.9)  (0.66  0.9  0.8  0.5  0.2)</t>
  </si>
  <si>
    <t>N-19400.pdf</t>
  </si>
  <si>
    <t>IF the authors quote the sources of several paragraphs (something like "The following text is modified from []" ...)</t>
  </si>
  <si>
    <t>(0.35  0.95  0.55  0.2  0.7  0.77  0.2  0)  (0.6  1  0.7  0.75  0.3  0.35  0.65  0)</t>
  </si>
  <si>
    <t>N-19935.pdf</t>
  </si>
  <si>
    <t>(0.75  0.75  0.65  0.45  0.25  0.45  0.5  0)  (0.66  1  0.2  0.35  0.25  0.5  0.25  0)</t>
  </si>
  <si>
    <t>N-20203.pdf</t>
  </si>
  <si>
    <t>(0.63  0.67  0.7  0.34  0.5 0.8)  (0.85  0.5  0.9  0.75  0.3  0.13)</t>
  </si>
  <si>
    <t>N-19836.pdf</t>
  </si>
  <si>
    <t>mostly phrases, some sentence-level, diverse</t>
  </si>
  <si>
    <t>N-19848.pdf</t>
  </si>
  <si>
    <t>N-19857.pdf</t>
  </si>
  <si>
    <t>only phrase-level, diverse similarities</t>
  </si>
  <si>
    <t>N-19885.pdf</t>
  </si>
  <si>
    <t>mostly phrases, some paragraph-level, diverse</t>
  </si>
  <si>
    <t>N-20285.pdf</t>
  </si>
  <si>
    <t>N-19219.pdf</t>
  </si>
  <si>
    <t>external [10,3,3]%  mostly phrases, some sentence-level, diverse</t>
  </si>
  <si>
    <t>N-19543.pdf</t>
  </si>
  <si>
    <t>extyernal [9,7]%  mostly phrases, some sentence-level, diverse</t>
  </si>
  <si>
    <t>N-19578.pdf</t>
  </si>
  <si>
    <t>only phrase-level, diverse</t>
  </si>
  <si>
    <t>N-19680.pdf</t>
  </si>
  <si>
    <t>self [343,]%  mostly phrases-sentences, some paragraph, diverse</t>
  </si>
  <si>
    <t>N-19860.pdf</t>
  </si>
  <si>
    <t xml:space="preserve">borderline same as paper authors, some interspersed phrases </t>
  </si>
  <si>
    <t>high cross-check similarity</t>
  </si>
  <si>
    <t>N-20061.pdf</t>
  </si>
  <si>
    <t xml:space="preserve">external [10,10,3]%   aclweb.org </t>
  </si>
  <si>
    <t>N-20475.pdf</t>
  </si>
  <si>
    <t>(except Intro chunks larger), mostly phrases-sentences, some paragraph, diverse</t>
  </si>
  <si>
    <t>N-19021.pdf</t>
  </si>
  <si>
    <t>N-19024.pdf</t>
  </si>
  <si>
    <t>N-19454.pdf</t>
  </si>
  <si>
    <t>N-19455.pdf</t>
  </si>
  <si>
    <t>N-19515.pdf</t>
  </si>
  <si>
    <t>N-19149.pdf</t>
  </si>
  <si>
    <t>N-19480.pdf</t>
  </si>
  <si>
    <t>high cross-check similarity investigation</t>
  </si>
  <si>
    <t>N-19868.pdf</t>
  </si>
  <si>
    <t>N-20052.pdf</t>
  </si>
  <si>
    <t>N-20172.pdf</t>
  </si>
  <si>
    <t>self [22,11,3]%</t>
  </si>
  <si>
    <t>N-20291.pdf</t>
  </si>
  <si>
    <t>external [9,3,3]%</t>
  </si>
  <si>
    <t>N-19036.pdf</t>
  </si>
  <si>
    <t>N-19058.pdf</t>
  </si>
  <si>
    <t>N-19221.pdf</t>
  </si>
  <si>
    <t>N-19225.pdf</t>
  </si>
  <si>
    <t>N-19300.pdf</t>
  </si>
  <si>
    <t>N-19379.pdf</t>
  </si>
  <si>
    <t>N-19510.pdf</t>
  </si>
  <si>
    <t>N-19918.pdf</t>
  </si>
  <si>
    <t>N-19961.pdf</t>
  </si>
  <si>
    <t>N-20039.pdf</t>
  </si>
  <si>
    <t>N-20257.pdf</t>
  </si>
  <si>
    <t>N-20293.pdf</t>
  </si>
  <si>
    <t>extrenal [7,3,2]%</t>
  </si>
  <si>
    <t>N-20479.pdf</t>
  </si>
  <si>
    <t>N-20508.pdf</t>
  </si>
  <si>
    <t>N-19069.pdf</t>
  </si>
  <si>
    <t>N-19075.pdf</t>
  </si>
  <si>
    <t>N-19208.pdf</t>
  </si>
  <si>
    <t>N-19302.pdf</t>
  </si>
  <si>
    <t>PhD Thesis by one author,  with two interspersed paragraphs</t>
  </si>
  <si>
    <t>N-19511.pdf</t>
  </si>
  <si>
    <t>N-19636.pdf</t>
  </si>
  <si>
    <t>N-20067.pdf</t>
  </si>
  <si>
    <t>N-20110.pdf</t>
  </si>
  <si>
    <t>N-20194.pdf</t>
  </si>
  <si>
    <t>self [13,5]%</t>
  </si>
  <si>
    <t>N-20211.pdf</t>
  </si>
  <si>
    <t>external [7,6]%</t>
  </si>
  <si>
    <t>N-19324.pdf</t>
  </si>
  <si>
    <t>N-19467.pdf</t>
  </si>
  <si>
    <t>N-19526.pdf</t>
  </si>
  <si>
    <t>chunk in Intro</t>
  </si>
  <si>
    <t>N-19528.pdf</t>
  </si>
  <si>
    <t>N-19536.pdf</t>
  </si>
  <si>
    <t>N-19558.pdf</t>
  </si>
  <si>
    <t>N-19791.pdf</t>
  </si>
  <si>
    <t>N-19813.pdf</t>
  </si>
  <si>
    <t>N-20065.pdf</t>
  </si>
  <si>
    <t>external [6,6,5]%</t>
  </si>
  <si>
    <t>N-19802.pdf</t>
  </si>
  <si>
    <t>N-19962.pdf</t>
  </si>
  <si>
    <t>N-20019.pdf</t>
  </si>
  <si>
    <t>external [9,4]%</t>
  </si>
  <si>
    <t>N-20445.pdf</t>
  </si>
  <si>
    <t>N-19060.pdf</t>
  </si>
  <si>
    <t>N-19125.pdf</t>
  </si>
  <si>
    <t>chunk in Background</t>
  </si>
  <si>
    <t>N-19161.pdf</t>
  </si>
  <si>
    <t>N-19188.pdf</t>
  </si>
  <si>
    <t>N-19203.pdf</t>
  </si>
  <si>
    <t>N-19280.pdf</t>
  </si>
  <si>
    <t>N-19407.pdf</t>
  </si>
  <si>
    <t>authors not on paper</t>
  </si>
  <si>
    <t>N-19681.pdf</t>
  </si>
  <si>
    <t>N-19684.pdf</t>
  </si>
  <si>
    <t>several long paragraphs</t>
  </si>
  <si>
    <t>N-19729.pdf</t>
  </si>
  <si>
    <t>chunk in Lit Review</t>
  </si>
  <si>
    <t>N-19921.pdf</t>
  </si>
  <si>
    <t>Authors not on paper</t>
  </si>
  <si>
    <t>N-20006.pdf</t>
  </si>
  <si>
    <t>N-20018.pdf</t>
  </si>
  <si>
    <t>N-20139.pdf</t>
  </si>
  <si>
    <t>tel.archives-ouvertes.fr</t>
  </si>
  <si>
    <t>N-20311.pdf</t>
  </si>
  <si>
    <t>N-19025.pdf</t>
  </si>
  <si>
    <t>borderline : heavy, near-chunks ~1 page in (Proposed Method, Experimental results) (also Intro but I'm not counting that)</t>
  </si>
  <si>
    <t>N-19278.pdf</t>
  </si>
  <si>
    <t>N-19295.pdf</t>
  </si>
  <si>
    <t>N-19328.pdf</t>
  </si>
  <si>
    <t>N-19488.pdf</t>
  </si>
  <si>
    <t>N-19513.pdf</t>
  </si>
  <si>
    <t>N-19651.pdf</t>
  </si>
  <si>
    <t>N-19955.pdf</t>
  </si>
  <si>
    <t>N-19989.pdf</t>
  </si>
  <si>
    <t>N-20020.pdf</t>
  </si>
  <si>
    <t>N-20125.pdf</t>
  </si>
  <si>
    <t>chunk in Background sectn</t>
  </si>
  <si>
    <t>N-20140.pdf</t>
  </si>
  <si>
    <t>self [14,6,6,4]%</t>
  </si>
  <si>
    <t>N20406revised.pdf</t>
  </si>
  <si>
    <t xml:space="preserve">revised paper, initial paper : Howell 50% initial estimate of %overall self-similarity  versus 38% more recently as shown and CrossCheck 52% .  </t>
  </si>
  <si>
    <t>(0.35  0.13  0.17  (0.6/0.9)  (0.75/0.9)  (0.2/0.9)  (0.13/0.7)  0.7)  (0.7  0.9  0.85  0.9  0.9  1  0.7  0.25)</t>
  </si>
  <si>
    <t>N-20461.pdf</t>
  </si>
  <si>
    <t>N-19065.pdf</t>
  </si>
  <si>
    <t>N-19214.pdf</t>
  </si>
  <si>
    <t>N-19289.pdf</t>
  </si>
  <si>
    <t>N-19310.pdf</t>
  </si>
  <si>
    <t>N-19358.pdf</t>
  </si>
  <si>
    <t>N-19539.pdf</t>
  </si>
  <si>
    <t>N-19656.pdf</t>
  </si>
  <si>
    <t>N-19746.pdf</t>
  </si>
  <si>
    <t>N-19928.pdf</t>
  </si>
  <si>
    <t>N-19936.pdf</t>
  </si>
  <si>
    <t>N-19943.pdf</t>
  </si>
  <si>
    <t>N-19952.pdf</t>
  </si>
  <si>
    <t>N-19966.pdf</t>
  </si>
  <si>
    <t>I can't see 39% at all - unless pictures somehow all included!</t>
  </si>
  <si>
    <t>N-19978.pdf</t>
  </si>
  <si>
    <t>N-19987.pdf</t>
  </si>
  <si>
    <t xml:space="preserve">Author names not shown, </t>
  </si>
  <si>
    <t>N-19998.pdf</t>
  </si>
  <si>
    <t>N-20294.pdf</t>
  </si>
  <si>
    <t>N-20351.pdf</t>
  </si>
  <si>
    <t>N-20381.pdf</t>
  </si>
  <si>
    <t>N-20450.pdf</t>
  </si>
  <si>
    <t xml:space="preserve">CLOSE TO LIMIT for single external source in chunks (here paragraph-only) </t>
  </si>
  <si>
    <t>High cross-check similarity</t>
  </si>
  <si>
    <t>N-20491.pdf</t>
  </si>
  <si>
    <t>N-19005.pdf</t>
  </si>
  <si>
    <t>arXiv by different authors</t>
  </si>
  <si>
    <t>N-19009.pdf</t>
  </si>
  <si>
    <t>N-19044.pdf</t>
  </si>
  <si>
    <t>has pictures of authors (like IEEE-TNNLS)</t>
  </si>
  <si>
    <t>N-19138.pdf</t>
  </si>
  <si>
    <t>N-19171.pdf</t>
  </si>
  <si>
    <t>N-19194.pdf</t>
  </si>
  <si>
    <t>N-19215.pdf</t>
  </si>
  <si>
    <t>N-19323.pdf</t>
  </si>
  <si>
    <t>(probablyself)</t>
  </si>
  <si>
    <t>N-19339.pdf</t>
  </si>
  <si>
    <t>N-19384.pdf</t>
  </si>
  <si>
    <t>N-19415.pdf</t>
  </si>
  <si>
    <t>N-19430.pdf</t>
  </si>
  <si>
    <t>N-19443.pdf</t>
  </si>
  <si>
    <t>N-19512.pdf</t>
  </si>
  <si>
    <t>N-19516.pdf</t>
  </si>
  <si>
    <t>N-19678.pdf</t>
  </si>
  <si>
    <t>10% 2nd self-source</t>
  </si>
  <si>
    <t>N-19702.pdf</t>
  </si>
  <si>
    <t>N-19738.pdf</t>
  </si>
  <si>
    <t>N-19805.pdf</t>
  </si>
  <si>
    <t>N-19904.pdf</t>
  </si>
  <si>
    <t>N-19970.pdf</t>
  </si>
  <si>
    <t>N-20004.pdf</t>
  </si>
  <si>
    <t>N-20082.pdf</t>
  </si>
  <si>
    <t>N-20158.pdf</t>
  </si>
  <si>
    <t>N-20249.pdf</t>
  </si>
  <si>
    <t>N-20457.pdf</t>
  </si>
  <si>
    <t>N-20472.pdf</t>
  </si>
  <si>
    <t>N-20492.pdf</t>
  </si>
  <si>
    <t>N-19008.pdf</t>
  </si>
  <si>
    <t>N-19139.pdf</t>
  </si>
  <si>
    <t>N-19373.pdf</t>
  </si>
  <si>
    <t>N-19422.pdf</t>
  </si>
  <si>
    <t>N-19441.pdf</t>
  </si>
  <si>
    <t>N-19475.pdf</t>
  </si>
  <si>
    <t>N-19484.pdf</t>
  </si>
  <si>
    <t>N-19518.pdf</t>
  </si>
  <si>
    <t>N-19637.pdf</t>
  </si>
  <si>
    <t>N-19643.pdf</t>
  </si>
  <si>
    <t>N-19758.pdf</t>
  </si>
  <si>
    <t>N-19894.pdf</t>
  </si>
  <si>
    <t>N-19949.pdf</t>
  </si>
  <si>
    <t>N-20042.pdf</t>
  </si>
  <si>
    <t>N-20064.pdf</t>
  </si>
  <si>
    <t>N-20138.pdf</t>
  </si>
  <si>
    <t>N-20500.pdf</t>
  </si>
  <si>
    <t>N-19047.pdf</t>
  </si>
  <si>
    <t>N-19090.pdf</t>
  </si>
  <si>
    <t>N-19122.pdf</t>
  </si>
  <si>
    <t>N-19244.pdf</t>
  </si>
  <si>
    <t>N-19255.pdf</t>
  </si>
  <si>
    <t>N-19507.pdf</t>
  </si>
  <si>
    <t>N-19562.pdf</t>
  </si>
  <si>
    <t>N-19579.pdf</t>
  </si>
  <si>
    <t>N-19594.pdf</t>
  </si>
  <si>
    <t>N-19748.pdf</t>
  </si>
  <si>
    <t>N-19809.pdf</t>
  </si>
  <si>
    <t>N-19842.pdf</t>
  </si>
  <si>
    <t>N-19863.pdf</t>
  </si>
  <si>
    <t>N-19873.pdf</t>
  </si>
  <si>
    <t>N-19875.pdf</t>
  </si>
  <si>
    <t>N-19876.pdf</t>
  </si>
  <si>
    <t>N-19900.pdf</t>
  </si>
  <si>
    <t>N-20059.pdf</t>
  </si>
  <si>
    <t>N-20085.pdf</t>
  </si>
  <si>
    <t>N-20197.pdf</t>
  </si>
  <si>
    <t>N-20277.pdf</t>
  </si>
  <si>
    <t>N-20348.pdf</t>
  </si>
  <si>
    <t>N-20431.pdf</t>
  </si>
  <si>
    <t>N-20485.pdf</t>
  </si>
  <si>
    <t>N-20489.pdf</t>
  </si>
  <si>
    <t>N-19039.pdf</t>
  </si>
  <si>
    <t>INCOMPLETE paper, bad format</t>
  </si>
  <si>
    <t>N-19051.pdf</t>
  </si>
  <si>
    <t>N-19056.pdf</t>
  </si>
  <si>
    <t>N-19129.pdf</t>
  </si>
  <si>
    <t>N-19201.pdf</t>
  </si>
  <si>
    <t>N-19220.pdf</t>
  </si>
  <si>
    <t>N-19237.pdf</t>
  </si>
  <si>
    <t>N-19286.pdf</t>
  </si>
  <si>
    <t>N-19354.pdf</t>
  </si>
  <si>
    <t>N-19557.pdf</t>
  </si>
  <si>
    <t>(probablyself?)</t>
  </si>
  <si>
    <t>N-19569.pdf</t>
  </si>
  <si>
    <t>N-19735.pdf</t>
  </si>
  <si>
    <t>N-19740.pdf</t>
  </si>
  <si>
    <t>N-19954.pdf</t>
  </si>
  <si>
    <t>N-20014.pdf</t>
  </si>
  <si>
    <t>N-20016.pdf</t>
  </si>
  <si>
    <t>N-20031.pdf</t>
  </si>
  <si>
    <t>N-20047.pdf</t>
  </si>
  <si>
    <t>N-20164.pdf</t>
  </si>
  <si>
    <t>N-20170.pdf</t>
  </si>
  <si>
    <t>N-20171.pdf</t>
  </si>
  <si>
    <t>N-20276.pdf</t>
  </si>
  <si>
    <t>N-20297.pdf</t>
  </si>
  <si>
    <t>N-20310.pdf</t>
  </si>
  <si>
    <t>N-20361.pdf</t>
  </si>
  <si>
    <t>N-20405.pdf</t>
  </si>
  <si>
    <t>N-20427.pdf</t>
  </si>
  <si>
    <t>N-20483.pdf</t>
  </si>
  <si>
    <t>N-20504.pdf</t>
  </si>
  <si>
    <t>N-19030.pdf</t>
  </si>
  <si>
    <t>N-19053.pdf</t>
  </si>
  <si>
    <t>N-19063.pdf</t>
  </si>
  <si>
    <t>N-19081.pdf</t>
  </si>
  <si>
    <t>N-19168.pdf</t>
  </si>
  <si>
    <t>N-19177.pdf</t>
  </si>
  <si>
    <t>N-19230.pdf</t>
  </si>
  <si>
    <t>N-19257.pdf</t>
  </si>
  <si>
    <t>N-19317.pdf</t>
  </si>
  <si>
    <t>N-19372.pdf</t>
  </si>
  <si>
    <t>N-19452.pdf</t>
  </si>
  <si>
    <t>N-19551.pdf</t>
  </si>
  <si>
    <t>N-19610.pdf</t>
  </si>
  <si>
    <t>N-19621.pdf</t>
  </si>
  <si>
    <t>N-19644.pdf</t>
  </si>
  <si>
    <t>N-19670.pdf</t>
  </si>
  <si>
    <t>N-19704.pdf</t>
  </si>
  <si>
    <t>N-19743.pdf</t>
  </si>
  <si>
    <t>N-19815.pdf</t>
  </si>
  <si>
    <t>N-19847.pdf</t>
  </si>
  <si>
    <t>N-19865.pdf</t>
  </si>
  <si>
    <t>N-20000.pdf</t>
  </si>
  <si>
    <t>N-20054.pdf</t>
  </si>
  <si>
    <t>N-20093.pdf</t>
  </si>
  <si>
    <t>N-20148.pdf</t>
  </si>
  <si>
    <t>N-20250.pdf</t>
  </si>
  <si>
    <t>N-20262.pdf</t>
  </si>
  <si>
    <t>N-20354.pdf</t>
  </si>
  <si>
    <t>N-20355.pdf</t>
  </si>
  <si>
    <t>N-20380.pdf</t>
  </si>
  <si>
    <t>N-20398.pdf</t>
  </si>
  <si>
    <t>N-20493.pdf</t>
  </si>
  <si>
    <t>N-20514.pdf</t>
  </si>
  <si>
    <t>N-19131.pdf</t>
  </si>
  <si>
    <t>N-19163.pdf</t>
  </si>
  <si>
    <t>N-19178.pdf</t>
  </si>
  <si>
    <t>N-19204.pdf</t>
  </si>
  <si>
    <t>N-19308.pdf</t>
  </si>
  <si>
    <t>N-19446.pdf</t>
  </si>
  <si>
    <t>N-19448.pdf</t>
  </si>
  <si>
    <t>N-19463.pdf</t>
  </si>
  <si>
    <t>N-19465.pdf</t>
  </si>
  <si>
    <t>N-19521.pdf</t>
  </si>
  <si>
    <t>N-19529.pdf</t>
  </si>
  <si>
    <t>N-19540.pdf</t>
  </si>
  <si>
    <t>N-19614.pdf</t>
  </si>
  <si>
    <t>N-19630.pdf</t>
  </si>
  <si>
    <t>N-19635.pdf</t>
  </si>
  <si>
    <t>N-19659.pdf</t>
  </si>
  <si>
    <t>N-19661.pdf</t>
  </si>
  <si>
    <t>N-19683.pdf</t>
  </si>
  <si>
    <t>N-19726.pdf</t>
  </si>
  <si>
    <t>N-19793.pdf</t>
  </si>
  <si>
    <t>N-19801.pdf</t>
  </si>
  <si>
    <t xml:space="preserve">borderline - finely disseminated, </t>
  </si>
  <si>
    <t>High cross-check similarity but reinstated</t>
  </si>
  <si>
    <t>N-19843.pdf</t>
  </si>
  <si>
    <t>N-19906.pdf</t>
  </si>
  <si>
    <t>N-19969.pdf</t>
  </si>
  <si>
    <t>N-19995.pdf</t>
  </si>
  <si>
    <t>N-20035.pdf</t>
  </si>
  <si>
    <t>N-20102.pdf</t>
  </si>
  <si>
    <t>N-20130.pdf</t>
  </si>
  <si>
    <t>N-20207.pdf</t>
  </si>
  <si>
    <t>N-20226.pdf</t>
  </si>
  <si>
    <t>N-20230.pdf</t>
  </si>
  <si>
    <t>N-20275.pdf</t>
  </si>
  <si>
    <t>N-20308.pdf</t>
  </si>
  <si>
    <t>N-20314.pdf</t>
  </si>
  <si>
    <t>N-20352.pdf</t>
  </si>
  <si>
    <t>N-20367.pdf</t>
  </si>
  <si>
    <t>N-20410.pdf</t>
  </si>
  <si>
    <t>N-20429.pdf</t>
  </si>
  <si>
    <t>N-20462.pdf</t>
  </si>
  <si>
    <t>N-20476.pdf</t>
  </si>
  <si>
    <t>N-20520.pdf</t>
  </si>
  <si>
    <t>N-19010.pdf</t>
  </si>
  <si>
    <t>N-19037.pdf</t>
  </si>
  <si>
    <t>N-19042.pdf</t>
  </si>
  <si>
    <t>N-19083.pdf</t>
  </si>
  <si>
    <t>N-19104.pdf</t>
  </si>
  <si>
    <t>N-19113.pdf</t>
  </si>
  <si>
    <t>N-19128.pdf</t>
  </si>
  <si>
    <t>N-19148.pdf</t>
  </si>
  <si>
    <t>N-19184.pdf</t>
  </si>
  <si>
    <t>N-19209.pdf</t>
  </si>
  <si>
    <t>N-19318.pdf</t>
  </si>
  <si>
    <t>N-19353.pdf</t>
  </si>
  <si>
    <t>N-19363.pdf</t>
  </si>
  <si>
    <t>N-19531.pdf</t>
  </si>
  <si>
    <t>N-19563.pdf</t>
  </si>
  <si>
    <t>N-19580.pdf</t>
  </si>
  <si>
    <t>N-19597.pdf</t>
  </si>
  <si>
    <t>N-19757.pdf</t>
  </si>
  <si>
    <t>N-19777.pdf</t>
  </si>
  <si>
    <t>N-20028.pdf</t>
  </si>
  <si>
    <t>N-20072.pdf</t>
  </si>
  <si>
    <t>N-20080.pdf</t>
  </si>
  <si>
    <t>N-20090.pdf</t>
  </si>
  <si>
    <t>N-20143.pdf</t>
  </si>
  <si>
    <t>N-20150.pdf</t>
  </si>
  <si>
    <t>N-20168.pdf</t>
  </si>
  <si>
    <t>N-20181.pdf</t>
  </si>
  <si>
    <t>N-20182.pdf</t>
  </si>
  <si>
    <t>N-20213.pdf</t>
  </si>
  <si>
    <t>N-20221.pdf</t>
  </si>
  <si>
    <t>N-20284.pdf</t>
  </si>
  <si>
    <t>N-20433.pdf</t>
  </si>
  <si>
    <t>N-20448.pdf</t>
  </si>
  <si>
    <t>N-20484.pdf</t>
  </si>
  <si>
    <t>N-20498.pdf</t>
  </si>
  <si>
    <t>N-19023.pdf</t>
  </si>
  <si>
    <t>N-19043.pdf</t>
  </si>
  <si>
    <t>N-19059.pdf</t>
  </si>
  <si>
    <t>N-19112.pdf</t>
  </si>
  <si>
    <t>N-19118.pdf</t>
  </si>
  <si>
    <t>N-19132.pdf</t>
  </si>
  <si>
    <t>N-19136.pdf</t>
  </si>
  <si>
    <t>N-19137.pdf</t>
  </si>
  <si>
    <t>N-19200.pdf</t>
  </si>
  <si>
    <t>N-19275.pdf</t>
  </si>
  <si>
    <t>N-19309.pdf</t>
  </si>
  <si>
    <t>N-19338.pdf</t>
  </si>
  <si>
    <t>N-19357.pdf</t>
  </si>
  <si>
    <t>N-19366.pdf</t>
  </si>
  <si>
    <t>N-19411.pdf</t>
  </si>
  <si>
    <t>N-19413.pdf</t>
  </si>
  <si>
    <t>N-19486.pdf</t>
  </si>
  <si>
    <t>N-19519.pdf</t>
  </si>
  <si>
    <t>N-19535.pdf</t>
  </si>
  <si>
    <t>N-19574.pdf</t>
  </si>
  <si>
    <t>N-19577.pdf</t>
  </si>
  <si>
    <t>N-19590.pdf</t>
  </si>
  <si>
    <t>N-19625.pdf</t>
  </si>
  <si>
    <t>N-19667.pdf</t>
  </si>
  <si>
    <t>N-19676.pdf</t>
  </si>
  <si>
    <t>N-19707.pdf</t>
  </si>
  <si>
    <t>N-19709.pdf</t>
  </si>
  <si>
    <t>N-19731.pdf</t>
  </si>
  <si>
    <t>N-19761.pdf</t>
  </si>
  <si>
    <t>N-19780.pdf</t>
  </si>
  <si>
    <t>N-19829.pdf</t>
  </si>
  <si>
    <t>N-19858.pdf</t>
  </si>
  <si>
    <t>N-19878.pdf</t>
  </si>
  <si>
    <t>N-19883.pdf</t>
  </si>
  <si>
    <t>N-19884.pdf</t>
  </si>
  <si>
    <t>N-19973.pdf</t>
  </si>
  <si>
    <t>N-20038.pdf</t>
  </si>
  <si>
    <t>N-20046.pdf</t>
  </si>
  <si>
    <t>N-20070.pdf</t>
  </si>
  <si>
    <t>N-20074.pdf</t>
  </si>
  <si>
    <t>N-20100.pdf</t>
  </si>
  <si>
    <t>N-20151.pdf</t>
  </si>
  <si>
    <t>N-20157.pdf</t>
  </si>
  <si>
    <t>N-20178.pdf</t>
  </si>
  <si>
    <t>N-20228.pdf</t>
  </si>
  <si>
    <t>N-20264.pdf</t>
  </si>
  <si>
    <t>N-20309.pdf</t>
  </si>
  <si>
    <t>N-20312.pdf</t>
  </si>
  <si>
    <t>N-20424.pdf</t>
  </si>
  <si>
    <t>N-20490.pdf</t>
  </si>
  <si>
    <t>N-19011.pdf</t>
  </si>
  <si>
    <t>N-19015.pdf</t>
  </si>
  <si>
    <t>N-19046.pdf</t>
  </si>
  <si>
    <t>N-19078.pdf</t>
  </si>
  <si>
    <t>N-19146.pdf</t>
  </si>
  <si>
    <t>N-19151.pdf</t>
  </si>
  <si>
    <t>N-19189.pdf</t>
  </si>
  <si>
    <t>N-19236.pdf</t>
  </si>
  <si>
    <t>N-19258.pdf</t>
  </si>
  <si>
    <t>N-19263.pdf</t>
  </si>
  <si>
    <t>N-19343.pdf</t>
  </si>
  <si>
    <t>N-19347.pdf</t>
  </si>
  <si>
    <t>N-19352.pdf</t>
  </si>
  <si>
    <t>N-19376.pdf</t>
  </si>
  <si>
    <t>N-19402.pdf</t>
  </si>
  <si>
    <t>N-19409.pdf</t>
  </si>
  <si>
    <t>N-19468.pdf</t>
  </si>
  <si>
    <t>N-19588.pdf</t>
  </si>
  <si>
    <t>N-19628.pdf</t>
  </si>
  <si>
    <t>N-19631.pdf</t>
  </si>
  <si>
    <t>N-19640.pdf</t>
  </si>
  <si>
    <t>N-19647.pdf</t>
  </si>
  <si>
    <t>N-19655.pdf</t>
  </si>
  <si>
    <t>N-19665.pdf</t>
  </si>
  <si>
    <t>N-19685.pdf</t>
  </si>
  <si>
    <t>N-19705.pdf</t>
  </si>
  <si>
    <t>N-19724.pdf</t>
  </si>
  <si>
    <t>N-19749.pdf</t>
  </si>
  <si>
    <t>N-19775.pdf</t>
  </si>
  <si>
    <t>N-19781.pdf</t>
  </si>
  <si>
    <t>N-19856.pdf</t>
  </si>
  <si>
    <t>N-19897.pdf</t>
  </si>
  <si>
    <t>N-19991.pdf</t>
  </si>
  <si>
    <t>N-20001.pdf</t>
  </si>
  <si>
    <t>N-20008.pdf</t>
  </si>
  <si>
    <t>N-20163.pdf</t>
  </si>
  <si>
    <t>N-20183.pdf</t>
  </si>
  <si>
    <t>N-20234.pdf</t>
  </si>
  <si>
    <t>N-20241.pdf</t>
  </si>
  <si>
    <t>N-20282.pdf</t>
  </si>
  <si>
    <t>N-20376.pdf</t>
  </si>
  <si>
    <t>N-20451.pdf</t>
  </si>
  <si>
    <t>N-20464.pdf</t>
  </si>
  <si>
    <t>N-20480.pdf</t>
  </si>
  <si>
    <t>N-20503.pdf</t>
  </si>
  <si>
    <t>N-20517.pdf</t>
  </si>
  <si>
    <t>N-19041.pdf</t>
  </si>
  <si>
    <t>N-19089.pdf</t>
  </si>
  <si>
    <t>N-19101.pdf</t>
  </si>
  <si>
    <t>N-19182.pdf</t>
  </si>
  <si>
    <t>N-19267.pdf</t>
  </si>
  <si>
    <t>N-19312.pdf</t>
  </si>
  <si>
    <t>N-19313.pdf</t>
  </si>
  <si>
    <t>N-19319.pdf</t>
  </si>
  <si>
    <t>N-19325.pdf</t>
  </si>
  <si>
    <t>N-19331.pdf</t>
  </si>
  <si>
    <t>N-19334.pdf</t>
  </si>
  <si>
    <t>N-19362.pdf</t>
  </si>
  <si>
    <t>N-19380.pdf</t>
  </si>
  <si>
    <t>N-19419.pdf</t>
  </si>
  <si>
    <t>N-19426.pdf</t>
  </si>
  <si>
    <t>N-19427.pdf</t>
  </si>
  <si>
    <t>N-19532.pdf</t>
  </si>
  <si>
    <t>N-19561.pdf</t>
  </si>
  <si>
    <t>N-19618.pdf</t>
  </si>
  <si>
    <t>N-19639.pdf</t>
  </si>
  <si>
    <t>N-19652.pdf</t>
  </si>
  <si>
    <t>N-19654.pdf</t>
  </si>
  <si>
    <t>N-19679.pdf</t>
  </si>
  <si>
    <t>N-19699.pdf</t>
  </si>
  <si>
    <t>N-19768.pdf</t>
  </si>
  <si>
    <t>N-19810.pdf</t>
  </si>
  <si>
    <t>N-19828.pdf</t>
  </si>
  <si>
    <t>N-19874.pdf</t>
  </si>
  <si>
    <t>N-19886.pdf</t>
  </si>
  <si>
    <t>N-19957.pdf</t>
  </si>
  <si>
    <t>N-19990.pdf</t>
  </si>
  <si>
    <t>N-20011.pdf</t>
  </si>
  <si>
    <t>N-20012.pdf</t>
  </si>
  <si>
    <t>N-20013.pdf</t>
  </si>
  <si>
    <t>N-20024.pdf</t>
  </si>
  <si>
    <t>N-20033.pdf</t>
  </si>
  <si>
    <t>N-20079.pdf</t>
  </si>
  <si>
    <t>N-20089.pdf</t>
  </si>
  <si>
    <t>N-20103.pdf</t>
  </si>
  <si>
    <t>N-20112.pdf</t>
  </si>
  <si>
    <t>N-20126.pdf</t>
  </si>
  <si>
    <t>N-20145.pdf</t>
  </si>
  <si>
    <t>N-20224.pdf</t>
  </si>
  <si>
    <t>N-20232.pdf</t>
  </si>
  <si>
    <t>N-20313.pdf</t>
  </si>
  <si>
    <t>N-20353.pdf</t>
  </si>
  <si>
    <t>N-20388.pdf</t>
  </si>
  <si>
    <t>N-20458.pdf</t>
  </si>
  <si>
    <t>N-19057.pdf</t>
  </si>
  <si>
    <t>N-19068.pdf</t>
  </si>
  <si>
    <t>N-19111.pdf</t>
  </si>
  <si>
    <t>N-19135.pdf</t>
  </si>
  <si>
    <t>N-19196.pdf</t>
  </si>
  <si>
    <t>N-19229.pdf</t>
  </si>
  <si>
    <t>N-19245.pdf</t>
  </si>
  <si>
    <t>N-19246.pdf</t>
  </si>
  <si>
    <t>N-19256.pdf</t>
  </si>
  <si>
    <t>N-19269.pdf</t>
  </si>
  <si>
    <t>N-19277.pdf</t>
  </si>
  <si>
    <t>N-19301.pdf</t>
  </si>
  <si>
    <t>N-19345.pdf</t>
  </si>
  <si>
    <t>N-19383.pdf</t>
  </si>
  <si>
    <t>N-19386.pdf</t>
  </si>
  <si>
    <t>N-19425.pdf</t>
  </si>
  <si>
    <t>N-19440.pdf</t>
  </si>
  <si>
    <t>N-19449.pdf</t>
  </si>
  <si>
    <t>N-19470.pdf</t>
  </si>
  <si>
    <t>N-19566.pdf</t>
  </si>
  <si>
    <t>N-19573.pdf</t>
  </si>
  <si>
    <t>N-19582.pdf</t>
  </si>
  <si>
    <t>N-19603.pdf</t>
  </si>
  <si>
    <t>N-19648.pdf</t>
  </si>
  <si>
    <t>N-19657.pdf</t>
  </si>
  <si>
    <t>N-19682.pdf</t>
  </si>
  <si>
    <t>N-19688.pdf</t>
  </si>
  <si>
    <t>N-19727.pdf</t>
  </si>
  <si>
    <t>N-19779.pdf</t>
  </si>
  <si>
    <t>N-19821.pdf</t>
  </si>
  <si>
    <t>N-19846.pdf</t>
  </si>
  <si>
    <t>N-19905.pdf</t>
  </si>
  <si>
    <t>N-19937.pdf</t>
  </si>
  <si>
    <t>N-19938.pdf</t>
  </si>
  <si>
    <t>N-19945.pdf</t>
  </si>
  <si>
    <t>N-19985.pdf</t>
  </si>
  <si>
    <t>N-20029.pdf</t>
  </si>
  <si>
    <t>N-20041.pdf</t>
  </si>
  <si>
    <t>N-20045.pdf</t>
  </si>
  <si>
    <t>N-20198.pdf</t>
  </si>
  <si>
    <t>N-20227.pdf</t>
  </si>
  <si>
    <t>N-20256.pdf</t>
  </si>
  <si>
    <t>N-20258.pdf</t>
  </si>
  <si>
    <t>N-20269.pdf</t>
  </si>
  <si>
    <t>N-20270.pdf</t>
  </si>
  <si>
    <t>N-20288.pdf</t>
  </si>
  <si>
    <t>N-20300.pdf</t>
  </si>
  <si>
    <t>N-20320.pdf</t>
  </si>
  <si>
    <t>N-20370.pdf</t>
  </si>
  <si>
    <t>N-20390.pdf</t>
  </si>
  <si>
    <t>N-20525.pdf</t>
  </si>
  <si>
    <t>N-19013.pdf</t>
  </si>
  <si>
    <t>N-19085.pdf</t>
  </si>
  <si>
    <t>N-19092.pdf</t>
  </si>
  <si>
    <t>N-19107.pdf</t>
  </si>
  <si>
    <t>N-19121.pdf</t>
  </si>
  <si>
    <t>N-19158.pdf</t>
  </si>
  <si>
    <t>N-19198.pdf</t>
  </si>
  <si>
    <t>N-19202.pdf</t>
  </si>
  <si>
    <t>N-19205.pdf</t>
  </si>
  <si>
    <t>N-19218.pdf</t>
  </si>
  <si>
    <t>N-19242.pdf</t>
  </si>
  <si>
    <t>N-19249.pdf</t>
  </si>
  <si>
    <t>N-19271.pdf</t>
  </si>
  <si>
    <t>N-19282.pdf</t>
  </si>
  <si>
    <t>N-19333.pdf</t>
  </si>
  <si>
    <t>N-19418.pdf</t>
  </si>
  <si>
    <t>N-19428.pdf</t>
  </si>
  <si>
    <t>N-19456.pdf</t>
  </si>
  <si>
    <t>N-19464.pdf</t>
  </si>
  <si>
    <t>N-19474.pdf</t>
  </si>
  <si>
    <t>N-19478.pdf</t>
  </si>
  <si>
    <t>N-19489.pdf</t>
  </si>
  <si>
    <t>N-19506.pdf</t>
  </si>
  <si>
    <t>N-19591.pdf</t>
  </si>
  <si>
    <t>N-19608.pdf</t>
  </si>
  <si>
    <t>N-19669.pdf</t>
  </si>
  <si>
    <t>N-19696.pdf</t>
  </si>
  <si>
    <t>N-19718.pdf</t>
  </si>
  <si>
    <t>N-19720.pdf</t>
  </si>
  <si>
    <t>N-19824.pdf</t>
  </si>
  <si>
    <t>N-19870.pdf</t>
  </si>
  <si>
    <t>N-19887.pdf</t>
  </si>
  <si>
    <t>N-19930.pdf</t>
  </si>
  <si>
    <t>N-19981.pdf</t>
  </si>
  <si>
    <t>N-20017.pdf</t>
  </si>
  <si>
    <t>N-20023.pdf</t>
  </si>
  <si>
    <t>N-20049.pdf</t>
  </si>
  <si>
    <t>N-20105.pdf</t>
  </si>
  <si>
    <t>N-20111.pdf</t>
  </si>
  <si>
    <t>N-20204.pdf</t>
  </si>
  <si>
    <t>N-20217.pdf</t>
  </si>
  <si>
    <t>N-20235.pdf</t>
  </si>
  <si>
    <t>N-20242.pdf</t>
  </si>
  <si>
    <t>N-20289.pdf</t>
  </si>
  <si>
    <t>N-20292.pdf</t>
  </si>
  <si>
    <t>N-20342.pdf</t>
  </si>
  <si>
    <t>N-20463.pdf</t>
  </si>
  <si>
    <t>N-20481.pdf</t>
  </si>
  <si>
    <t>N-20510.pdf</t>
  </si>
  <si>
    <t>N-20515.pdf</t>
  </si>
  <si>
    <t>N-19072.pdf</t>
  </si>
  <si>
    <t>N-19076.pdf</t>
  </si>
  <si>
    <t>N-19080.pdf</t>
  </si>
  <si>
    <t>N-19109.pdf</t>
  </si>
  <si>
    <t>N-19110.pdf</t>
  </si>
  <si>
    <t>N-19180.pdf</t>
  </si>
  <si>
    <t>N-19187.pdf</t>
  </si>
  <si>
    <t>N-19191.pdf</t>
  </si>
  <si>
    <t>N-19226.pdf</t>
  </si>
  <si>
    <t>N-19240.pdf</t>
  </si>
  <si>
    <t>N-19248.pdf</t>
  </si>
  <si>
    <t>N-19264.pdf</t>
  </si>
  <si>
    <t>N-19285.pdf</t>
  </si>
  <si>
    <t>N-19304.pdf</t>
  </si>
  <si>
    <t>N-19342.pdf</t>
  </si>
  <si>
    <t>N-19371.pdf</t>
  </si>
  <si>
    <t>N-19381.pdf</t>
  </si>
  <si>
    <t>N-19447.pdf</t>
  </si>
  <si>
    <t>N-19565.pdf</t>
  </si>
  <si>
    <t>N-19605.pdf</t>
  </si>
  <si>
    <t>N-19697.pdf</t>
  </si>
  <si>
    <t>N-19788.pdf</t>
  </si>
  <si>
    <t>N-19812.pdf</t>
  </si>
  <si>
    <t>N-19827.pdf</t>
  </si>
  <si>
    <t>N-19838.pdf</t>
  </si>
  <si>
    <t>N-19872.pdf</t>
  </si>
  <si>
    <t>N-19888.pdf</t>
  </si>
  <si>
    <t>N-19907.pdf</t>
  </si>
  <si>
    <t>N-19944.pdf</t>
  </si>
  <si>
    <t>N-19965.pdf</t>
  </si>
  <si>
    <t>N-19972.pdf</t>
  </si>
  <si>
    <t>N-20034.pdf</t>
  </si>
  <si>
    <t>N-20191.pdf</t>
  </si>
  <si>
    <t>N-20209.pdf</t>
  </si>
  <si>
    <t>N-20335.pdf</t>
  </si>
  <si>
    <t>N-20416.pdf</t>
  </si>
  <si>
    <t>N-20454.pdf</t>
  </si>
  <si>
    <t>N-19016.pdf</t>
  </si>
  <si>
    <t>N-19048.pdf</t>
  </si>
  <si>
    <t>N-19062.pdf</t>
  </si>
  <si>
    <t>N-19067.pdf</t>
  </si>
  <si>
    <t>N-19077.pdf</t>
  </si>
  <si>
    <t>N-19084.pdf</t>
  </si>
  <si>
    <t>N-19088.pdf</t>
  </si>
  <si>
    <t>N-19098.pdf</t>
  </si>
  <si>
    <t>N-19153.pdf</t>
  </si>
  <si>
    <t>N-19167.pdf</t>
  </si>
  <si>
    <t>N-19175.pdf</t>
  </si>
  <si>
    <t>N-19193.pdf</t>
  </si>
  <si>
    <t>N-19231.pdf</t>
  </si>
  <si>
    <t>N-19238.pdf</t>
  </si>
  <si>
    <t>N-19356.pdf</t>
  </si>
  <si>
    <t>N-19390.pdf</t>
  </si>
  <si>
    <t>N-19401.pdf</t>
  </si>
  <si>
    <t>N-19424.pdf</t>
  </si>
  <si>
    <t>N-19431.pdf</t>
  </si>
  <si>
    <t>N-19439.pdf</t>
  </si>
  <si>
    <t>N-19466.pdf</t>
  </si>
  <si>
    <t>N-19469.pdf</t>
  </si>
  <si>
    <t>N-19471.pdf</t>
  </si>
  <si>
    <t>N-19487.pdf</t>
  </si>
  <si>
    <t>N-19514.pdf</t>
  </si>
  <si>
    <t>N-19520.pdf</t>
  </si>
  <si>
    <t>N-19559.pdf</t>
  </si>
  <si>
    <t>N-19567.pdf</t>
  </si>
  <si>
    <t>N-19593.pdf</t>
  </si>
  <si>
    <t>N-19600.pdf</t>
  </si>
  <si>
    <t>N-19611.pdf</t>
  </si>
  <si>
    <t>N-19642.pdf</t>
  </si>
  <si>
    <t>N-19686.pdf</t>
  </si>
  <si>
    <t>N-19694.pdf</t>
  </si>
  <si>
    <t>N-19706.pdf</t>
  </si>
  <si>
    <t>N-19721.pdf</t>
  </si>
  <si>
    <t>N-19753.pdf</t>
  </si>
  <si>
    <t>N-19765.pdf</t>
  </si>
  <si>
    <t>N-19796.pdf</t>
  </si>
  <si>
    <t>N-19799.pdf</t>
  </si>
  <si>
    <t>N-19817.pdf</t>
  </si>
  <si>
    <t>N-19822.pdf</t>
  </si>
  <si>
    <t>N-19841.pdf</t>
  </si>
  <si>
    <t>N-19879.pdf</t>
  </si>
  <si>
    <t>N-19914.pdf</t>
  </si>
  <si>
    <t>N-19926.pdf</t>
  </si>
  <si>
    <t>N-19950.pdf</t>
  </si>
  <si>
    <t>N-19997.pdf</t>
  </si>
  <si>
    <t>N-20032.pdf</t>
  </si>
  <si>
    <t>N-20053.pdf</t>
  </si>
  <si>
    <t>N-20055.pdf</t>
  </si>
  <si>
    <t>N-20076.pdf</t>
  </si>
  <si>
    <t>N-20088.pdf</t>
  </si>
  <si>
    <t>N-20099.pdf</t>
  </si>
  <si>
    <t>N-20101.pdf</t>
  </si>
  <si>
    <t>N-20107.pdf</t>
  </si>
  <si>
    <t>N-20155.pdf</t>
  </si>
  <si>
    <t>N-20159.pdf</t>
  </si>
  <si>
    <t>N-20208.pdf</t>
  </si>
  <si>
    <t>N-20298.pdf</t>
  </si>
  <si>
    <t>N-20325.pdf</t>
  </si>
  <si>
    <t>N-20346.pdf</t>
  </si>
  <si>
    <t>N-20379.pdf</t>
  </si>
  <si>
    <t>N-20467.pdf</t>
  </si>
  <si>
    <t>N-20469.pdf</t>
  </si>
  <si>
    <t>N-20524.pdf</t>
  </si>
  <si>
    <t>N-19212check.pdf</t>
  </si>
  <si>
    <t>N19212check.pdf in CrossCheck (oops)</t>
  </si>
  <si>
    <t>N-19001.pdf</t>
  </si>
  <si>
    <t>N-19020.pdf</t>
  </si>
  <si>
    <t>N-19027.pdf</t>
  </si>
  <si>
    <t>N-19028.pdf</t>
  </si>
  <si>
    <t>N-19049.pdf</t>
  </si>
  <si>
    <t>N-19052.pdf</t>
  </si>
  <si>
    <t>N-19054.pdf</t>
  </si>
  <si>
    <t>N-19064.pdf</t>
  </si>
  <si>
    <t>N-19103.pdf</t>
  </si>
  <si>
    <t>N-19106.pdf</t>
  </si>
  <si>
    <t>N-19141.pdf</t>
  </si>
  <si>
    <t>N-19222.pdf</t>
  </si>
  <si>
    <t>N-19233.pdf</t>
  </si>
  <si>
    <t>N-19251.pdf</t>
  </si>
  <si>
    <t>N-19287.pdf</t>
  </si>
  <si>
    <t>N-19297.pdf</t>
  </si>
  <si>
    <t>N-19387.pdf</t>
  </si>
  <si>
    <t>N-19429.pdf</t>
  </si>
  <si>
    <t>N-19461.pdf</t>
  </si>
  <si>
    <t>N-19499.pdf</t>
  </si>
  <si>
    <t>N-19505.pdf</t>
  </si>
  <si>
    <t>N-19564.pdf</t>
  </si>
  <si>
    <t>N-19571.pdf</t>
  </si>
  <si>
    <t>N-19587.pdf</t>
  </si>
  <si>
    <t>N-19619.pdf</t>
  </si>
  <si>
    <t>N-19622.pdf</t>
  </si>
  <si>
    <t>N-19634.pdf</t>
  </si>
  <si>
    <t>N-19653.pdf</t>
  </si>
  <si>
    <t>N-19662.pdf</t>
  </si>
  <si>
    <t>N-19710.pdf</t>
  </si>
  <si>
    <t>N-19736.pdf</t>
  </si>
  <si>
    <t>N-19760.pdf</t>
  </si>
  <si>
    <t>N-19881.pdf</t>
  </si>
  <si>
    <t>N-19946.pdf</t>
  </si>
  <si>
    <t>N-19999.pdf</t>
  </si>
  <si>
    <t>N-20005.pdf</t>
  </si>
  <si>
    <t>N-20037.pdf</t>
  </si>
  <si>
    <t>N-20056.pdf</t>
  </si>
  <si>
    <t>N-20091.pdf</t>
  </si>
  <si>
    <t>N-20123.pdf</t>
  </si>
  <si>
    <t>N-20133.pdf</t>
  </si>
  <si>
    <t>N-20210.pdf</t>
  </si>
  <si>
    <t>N-20281.pdf</t>
  </si>
  <si>
    <t>N-20295.pdf</t>
  </si>
  <si>
    <t>N-20357.pdf</t>
  </si>
  <si>
    <t>N-20358.pdf</t>
  </si>
  <si>
    <t>N-20366.pdf</t>
  </si>
  <si>
    <t>N-20368.pdf</t>
  </si>
  <si>
    <t>N-20383.pdf</t>
  </si>
  <si>
    <t>N-20421.pdf</t>
  </si>
  <si>
    <t>N-20426.pdf</t>
  </si>
  <si>
    <t>N-20430.pdf</t>
  </si>
  <si>
    <t>N-20434.pdf</t>
  </si>
  <si>
    <t>N-20447.pdf</t>
  </si>
  <si>
    <t>N-20459.pdf</t>
  </si>
  <si>
    <t>N-20465.pdf</t>
  </si>
  <si>
    <t>N-20496.pdf</t>
  </si>
  <si>
    <t>N-20505.pdf</t>
  </si>
  <si>
    <t>N-19031.pdf</t>
  </si>
  <si>
    <t>N-19074.pdf</t>
  </si>
  <si>
    <t>N-19086.pdf</t>
  </si>
  <si>
    <t>N-19124.pdf</t>
  </si>
  <si>
    <t>N-19134.pdf</t>
  </si>
  <si>
    <t>N-19144.pdf</t>
  </si>
  <si>
    <t>N-19154.pdf</t>
  </si>
  <si>
    <t>N-19156.pdf</t>
  </si>
  <si>
    <t>N-19157.pdf</t>
  </si>
  <si>
    <t>N-19210.pdf</t>
  </si>
  <si>
    <t>N-19235.pdf</t>
  </si>
  <si>
    <t>N-19272.pdf</t>
  </si>
  <si>
    <t>N-19274.pdf</t>
  </si>
  <si>
    <t>N-19294.pdf</t>
  </si>
  <si>
    <t>N-19340.pdf</t>
  </si>
  <si>
    <t>N-19355.pdf</t>
  </si>
  <si>
    <t>N-19397.pdf</t>
  </si>
  <si>
    <t>N-19406.pdf</t>
  </si>
  <si>
    <t>N-19481.pdf</t>
  </si>
  <si>
    <t>N-19492.pdf</t>
  </si>
  <si>
    <t>N-19495.pdf</t>
  </si>
  <si>
    <t>N-19547.pdf</t>
  </si>
  <si>
    <t>N-19581.pdf</t>
  </si>
  <si>
    <t>N-19598.pdf</t>
  </si>
  <si>
    <t>N-19613.pdf</t>
  </si>
  <si>
    <t>N-19620.pdf</t>
  </si>
  <si>
    <t>N-19668.pdf</t>
  </si>
  <si>
    <t>N-19695.pdf</t>
  </si>
  <si>
    <t>N-19714.pdf</t>
  </si>
  <si>
    <t>N-19772.pdf</t>
  </si>
  <si>
    <t>N-19786.pdf</t>
  </si>
  <si>
    <t>N-19789.pdf</t>
  </si>
  <si>
    <t>N-19826.pdf</t>
  </si>
  <si>
    <t>N-19830.pdf</t>
  </si>
  <si>
    <t>N-19834.pdf</t>
  </si>
  <si>
    <t>N-19837.pdf</t>
  </si>
  <si>
    <t>N-19859.pdf</t>
  </si>
  <si>
    <t>N-19917.pdf</t>
  </si>
  <si>
    <t>N-19924.pdf</t>
  </si>
  <si>
    <t>N-19929.pdf</t>
  </si>
  <si>
    <t>N-19932.pdf</t>
  </si>
  <si>
    <t>N-19934.pdf</t>
  </si>
  <si>
    <t>N-19941.pdf</t>
  </si>
  <si>
    <t>N-20326.pdf</t>
  </si>
  <si>
    <t>N-20334.pdf</t>
  </si>
  <si>
    <t>N-20360.pdf</t>
  </si>
  <si>
    <t>N-20394.pdf</t>
  </si>
  <si>
    <t>N-20437.pdf</t>
  </si>
  <si>
    <t>N-20518.pdf</t>
  </si>
  <si>
    <t>N-20527.pdf</t>
  </si>
  <si>
    <t xml:space="preserve">N-20529.pdf </t>
  </si>
  <si>
    <t>N-19006.pdf</t>
  </si>
  <si>
    <t>N-19079.pdf</t>
  </si>
  <si>
    <t>N-19126.pdf</t>
  </si>
  <si>
    <t>N-19160.pdf</t>
  </si>
  <si>
    <t>N-19176.pdf</t>
  </si>
  <si>
    <t>N-19288.pdf</t>
  </si>
  <si>
    <t>N-19290.pdf</t>
  </si>
  <si>
    <t>N-19311.pdf</t>
  </si>
  <si>
    <t>N-19336.pdf</t>
  </si>
  <si>
    <t>N-19367.pdf</t>
  </si>
  <si>
    <t>N-19370.pdf</t>
  </si>
  <si>
    <t>N-19391.pdf</t>
  </si>
  <si>
    <t>N-19459.pdf</t>
  </si>
  <si>
    <t>N-19498.pdf</t>
  </si>
  <si>
    <t>N-19522.pdf</t>
  </si>
  <si>
    <t>N-19533.pdf</t>
  </si>
  <si>
    <t>N-19545.pdf</t>
  </si>
  <si>
    <t>N-19549.pdf</t>
  </si>
  <si>
    <t>N-19556.pdf</t>
  </si>
  <si>
    <t>N-19560.pdf</t>
  </si>
  <si>
    <t>N-19576.pdf</t>
  </si>
  <si>
    <t>N-19596.pdf</t>
  </si>
  <si>
    <t>N-19616.pdf</t>
  </si>
  <si>
    <t>N-19674.pdf</t>
  </si>
  <si>
    <t>N-19692.pdf</t>
  </si>
  <si>
    <t>N-19712.pdf</t>
  </si>
  <si>
    <t>N-19713.pdf</t>
  </si>
  <si>
    <t>N-19723.pdf</t>
  </si>
  <si>
    <t>N-19733.pdf</t>
  </si>
  <si>
    <t>N-19766.pdf</t>
  </si>
  <si>
    <t>N-19774.pdf</t>
  </si>
  <si>
    <t>N-19784.pdf</t>
  </si>
  <si>
    <t>N-19808.pdf</t>
  </si>
  <si>
    <t>N-19832.pdf</t>
  </si>
  <si>
    <t>N-19849.pdf</t>
  </si>
  <si>
    <t>N-19882.pdf</t>
  </si>
  <si>
    <t>N-19898.pdf</t>
  </si>
  <si>
    <t>N-19971.pdf</t>
  </si>
  <si>
    <t>N-19980.pdf</t>
  </si>
  <si>
    <t>N-20003.pdf</t>
  </si>
  <si>
    <t>N-20010.pdf</t>
  </si>
  <si>
    <t>N-20062.pdf</t>
  </si>
  <si>
    <t>N-20081.pdf</t>
  </si>
  <si>
    <t>N-20084.pdf</t>
  </si>
  <si>
    <t>N-20087.pdf</t>
  </si>
  <si>
    <t>N-20097.pdf</t>
  </si>
  <si>
    <t>N-20114.pdf</t>
  </si>
  <si>
    <t>N-20131.pdf</t>
  </si>
  <si>
    <t>N-20165.pdf</t>
  </si>
  <si>
    <t>N-20167.pdf</t>
  </si>
  <si>
    <t>N-20195.pdf</t>
  </si>
  <si>
    <t>N-20202.pdf</t>
  </si>
  <si>
    <t>N-20223.pdf</t>
  </si>
  <si>
    <t>N-20229.pdf</t>
  </si>
  <si>
    <t>N-20248.pdf</t>
  </si>
  <si>
    <t>N-20251.pdf</t>
  </si>
  <si>
    <t>N-20287.pdf</t>
  </si>
  <si>
    <t>N-20296.pdf</t>
  </si>
  <si>
    <t>N-20303.pdf</t>
  </si>
  <si>
    <t>N-20333.pdf</t>
  </si>
  <si>
    <t>N-20344.pdf</t>
  </si>
  <si>
    <t>N-20349.pdf</t>
  </si>
  <si>
    <t>N-20356.pdf</t>
  </si>
  <si>
    <t>N-20407.pdf</t>
  </si>
  <si>
    <t>N-20411.pdf</t>
  </si>
  <si>
    <t>N-20412.pdf</t>
  </si>
  <si>
    <t>N-20441.pdf</t>
  </si>
  <si>
    <t>N-20453.pdf</t>
  </si>
  <si>
    <t>N-20494.pdf</t>
  </si>
  <si>
    <t>N-19091.pdf</t>
  </si>
  <si>
    <t>N-19123.pdf</t>
  </si>
  <si>
    <t>N-19164.pdf</t>
  </si>
  <si>
    <t>N-19170.pdf</t>
  </si>
  <si>
    <t>N-19190.pdf</t>
  </si>
  <si>
    <t>N-19260.pdf</t>
  </si>
  <si>
    <t>N-19292.pdf</t>
  </si>
  <si>
    <t>N-19293.pdf</t>
  </si>
  <si>
    <t>N-19326.pdf</t>
  </si>
  <si>
    <t>N-19337.pdf</t>
  </si>
  <si>
    <t>N-19351.pdf</t>
  </si>
  <si>
    <t>N-19360.pdf</t>
  </si>
  <si>
    <t>N-19364.pdf</t>
  </si>
  <si>
    <t>N-19369.pdf</t>
  </si>
  <si>
    <t>N-19421.pdf</t>
  </si>
  <si>
    <t>N-19534.pdf</t>
  </si>
  <si>
    <t>N-19589.pdf</t>
  </si>
  <si>
    <t>N-19602.pdf</t>
  </si>
  <si>
    <t>N-19615.pdf</t>
  </si>
  <si>
    <t>N-19626.pdf</t>
  </si>
  <si>
    <t>N-19638.pdf</t>
  </si>
  <si>
    <t>N-19663.pdf</t>
  </si>
  <si>
    <t>N-19698.pdf</t>
  </si>
  <si>
    <t>N-19700.pdf</t>
  </si>
  <si>
    <t>N-19747.pdf</t>
  </si>
  <si>
    <t>N-19833.pdf</t>
  </si>
  <si>
    <t>N-19908.pdf</t>
  </si>
  <si>
    <t>N-19922.pdf</t>
  </si>
  <si>
    <t>N-19923.pdf</t>
  </si>
  <si>
    <t>N-19992.pdf</t>
  </si>
  <si>
    <t>N-20002.pdf</t>
  </si>
  <si>
    <t>N-20051.pdf</t>
  </si>
  <si>
    <t>N-20077.pdf</t>
  </si>
  <si>
    <t>N-20108.pdf</t>
  </si>
  <si>
    <t>N-20109.pdf</t>
  </si>
  <si>
    <t>N-20169.pdf</t>
  </si>
  <si>
    <t>N-20177.pdf</t>
  </si>
  <si>
    <t>N-20212.pdf</t>
  </si>
  <si>
    <t>N-20215.pdf</t>
  </si>
  <si>
    <t>N-20216.pdf</t>
  </si>
  <si>
    <t>N-20244.pdf</t>
  </si>
  <si>
    <t>N-20255.pdf</t>
  </si>
  <si>
    <t>N-20259.pdf</t>
  </si>
  <si>
    <t>N-20290.pdf</t>
  </si>
  <si>
    <t>N-20304.pdf</t>
  </si>
  <si>
    <t>N-20385.pdf</t>
  </si>
  <si>
    <t>N-20403.pdf</t>
  </si>
  <si>
    <t>N-20444.pdf</t>
  </si>
  <si>
    <t>N-20497.pdf</t>
  </si>
  <si>
    <t>N-19045.pdf</t>
  </si>
  <si>
    <t>N-19050.pdf</t>
  </si>
  <si>
    <t>N-19061.pdf</t>
  </si>
  <si>
    <t>N-19094.pdf</t>
  </si>
  <si>
    <t>N-19105.pdf</t>
  </si>
  <si>
    <t>N-19127.pdf</t>
  </si>
  <si>
    <t>N-19145.pdf</t>
  </si>
  <si>
    <t>N-19147.pdf</t>
  </si>
  <si>
    <t>N-19150.pdf</t>
  </si>
  <si>
    <t>N-19152.pdf</t>
  </si>
  <si>
    <t>N-19172.pdf</t>
  </si>
  <si>
    <t>N-19186.pdf</t>
  </si>
  <si>
    <t>N-19243.pdf</t>
  </si>
  <si>
    <t>N-19252.pdf</t>
  </si>
  <si>
    <t>N-19253.pdf</t>
  </si>
  <si>
    <t>N-19259.pdf</t>
  </si>
  <si>
    <t>N-19281.pdf</t>
  </si>
  <si>
    <t>N-19385.pdf</t>
  </si>
  <si>
    <t>N-19404.pdf</t>
  </si>
  <si>
    <t>N-19416.pdf</t>
  </si>
  <si>
    <t>N-19490.pdf</t>
  </si>
  <si>
    <t>N-19524.pdf</t>
  </si>
  <si>
    <t>N-19585.pdf</t>
  </si>
  <si>
    <t>N-19617.pdf</t>
  </si>
  <si>
    <t>N-19629.pdf</t>
  </si>
  <si>
    <t>N-19658.pdf</t>
  </si>
  <si>
    <t>N-19660.pdf</t>
  </si>
  <si>
    <t>N-19673.pdf</t>
  </si>
  <si>
    <t>N-19675.pdf</t>
  </si>
  <si>
    <t>N-19693.pdf</t>
  </si>
  <si>
    <t>N-19744.pdf</t>
  </si>
  <si>
    <t>N-19755.pdf</t>
  </si>
  <si>
    <t>N-19770.pdf</t>
  </si>
  <si>
    <t>N-19794.pdf</t>
  </si>
  <si>
    <t>N-19819.pdf</t>
  </si>
  <si>
    <t>N-19895.pdf</t>
  </si>
  <si>
    <t>N-19939.pdf</t>
  </si>
  <si>
    <t>N-19948.pdf</t>
  </si>
  <si>
    <t>N-19967.pdf</t>
  </si>
  <si>
    <t>N-19975.pdf</t>
  </si>
  <si>
    <t>N-19983.pdf</t>
  </si>
  <si>
    <t>N-20015.pdf</t>
  </si>
  <si>
    <t>N-20022.pdf</t>
  </si>
  <si>
    <t>N-20026.pdf</t>
  </si>
  <si>
    <t>N-20036.pdf</t>
  </si>
  <si>
    <t>N-20040.pdf</t>
  </si>
  <si>
    <t>N-20060.pdf</t>
  </si>
  <si>
    <t>N-20104.pdf</t>
  </si>
  <si>
    <t>N-20119.pdf</t>
  </si>
  <si>
    <t>N-20134.pdf</t>
  </si>
  <si>
    <t>N-20188.pdf</t>
  </si>
  <si>
    <t>N-20252.pdf</t>
  </si>
  <si>
    <t>N-20253.pdf</t>
  </si>
  <si>
    <t>N-20299.pdf</t>
  </si>
  <si>
    <t>N-20315.pdf</t>
  </si>
  <si>
    <t>N-20322.pdf</t>
  </si>
  <si>
    <t>N-20329.pdf</t>
  </si>
  <si>
    <t>N-20365.pdf</t>
  </si>
  <si>
    <t>N-20374.pdf</t>
  </si>
  <si>
    <t>N-20395.pdf</t>
  </si>
  <si>
    <t>N-20396.pdf</t>
  </si>
  <si>
    <t>N-20422.pdf</t>
  </si>
  <si>
    <t>N-20436.pdf</t>
  </si>
  <si>
    <t>N-20443.pdf</t>
  </si>
  <si>
    <t xml:space="preserve">N-20528.pdf </t>
  </si>
  <si>
    <t>N-19004.pdf</t>
  </si>
  <si>
    <t>N-19019.pdf</t>
  </si>
  <si>
    <t>N-19040.pdf</t>
  </si>
  <si>
    <t>N-19070.pdf</t>
  </si>
  <si>
    <t>N-19119.pdf</t>
  </si>
  <si>
    <t>N-19120.pdf</t>
  </si>
  <si>
    <t>N-19133.pdf</t>
  </si>
  <si>
    <t>N-19192.pdf</t>
  </si>
  <si>
    <t>N-19223.pdf</t>
  </si>
  <si>
    <t>N-19228.pdf</t>
  </si>
  <si>
    <t>N-19234.pdf</t>
  </si>
  <si>
    <t>N-19270.pdf</t>
  </si>
  <si>
    <t>N-19291.pdf</t>
  </si>
  <si>
    <t>N-19346.pdf</t>
  </si>
  <si>
    <t>N-19378.pdf</t>
  </si>
  <si>
    <t>N-19396.pdf</t>
  </si>
  <si>
    <t>N-19432.pdf</t>
  </si>
  <si>
    <t>N-19442.pdf</t>
  </si>
  <si>
    <t>N-19473.pdf</t>
  </si>
  <si>
    <t>N-19497.pdf</t>
  </si>
  <si>
    <t xml:space="preserve">N-20530.pdf </t>
  </si>
  <si>
    <t>N-19538.pdf</t>
  </si>
  <si>
    <t>N-19541.pdf</t>
  </si>
  <si>
    <t>N-19544.pdf</t>
  </si>
  <si>
    <t>N-19554.pdf</t>
  </si>
  <si>
    <t>N-19570.pdf</t>
  </si>
  <si>
    <t>N-19586.pdf</t>
  </si>
  <si>
    <t>N-19612.pdf</t>
  </si>
  <si>
    <t>N-19649.pdf</t>
  </si>
  <si>
    <t>N-19650.pdf</t>
  </si>
  <si>
    <t>N-19703.pdf</t>
  </si>
  <si>
    <t>N-19717.pdf</t>
  </si>
  <si>
    <t>N-19773.pdf</t>
  </si>
  <si>
    <t>N-19778.pdf</t>
  </si>
  <si>
    <t>N-19795.pdf</t>
  </si>
  <si>
    <t>N-19797.pdf</t>
  </si>
  <si>
    <t>N-19816.pdf</t>
  </si>
  <si>
    <t>N-19818.pdf</t>
  </si>
  <si>
    <t>N-19854.pdf</t>
  </si>
  <si>
    <t>N-19855.pdf</t>
  </si>
  <si>
    <t>N-19889.pdf</t>
  </si>
  <si>
    <t>N-19940.pdf</t>
  </si>
  <si>
    <t>N-19977.pdf</t>
  </si>
  <si>
    <t>N-20025.pdf</t>
  </si>
  <si>
    <t>N-20048.pdf</t>
  </si>
  <si>
    <t>N-20063.pdf</t>
  </si>
  <si>
    <t>N-20086.pdf</t>
  </si>
  <si>
    <t>N-20122.pdf</t>
  </si>
  <si>
    <t>N-20142.pdf</t>
  </si>
  <si>
    <t>N-20189.pdf</t>
  </si>
  <si>
    <t>N-20231.pdf</t>
  </si>
  <si>
    <t>N-20238.pdf</t>
  </si>
  <si>
    <t>N-20239.pdf</t>
  </si>
  <si>
    <t>N-20254.pdf</t>
  </si>
  <si>
    <t>N-20274.pdf</t>
  </si>
  <si>
    <t>N-20305.pdf</t>
  </si>
  <si>
    <t>N-20317.pdf</t>
  </si>
  <si>
    <t>N-20319.pdf</t>
  </si>
  <si>
    <t>N-20323.pdf</t>
  </si>
  <si>
    <t>N-20336.pdf</t>
  </si>
  <si>
    <t>N-20363.pdf</t>
  </si>
  <si>
    <t>N-20378.pdf</t>
  </si>
  <si>
    <t>N-20392.pdf</t>
  </si>
  <si>
    <t>N-20409.pdf</t>
  </si>
  <si>
    <t>N-20428.pdf</t>
  </si>
  <si>
    <t>N-20432.pdf</t>
  </si>
  <si>
    <t>N-20435.pdf</t>
  </si>
  <si>
    <t>N-20487.pdf</t>
  </si>
  <si>
    <t>N-19012.pdf</t>
  </si>
  <si>
    <t>N-19087.pdf</t>
  </si>
  <si>
    <t>N-19096.pdf</t>
  </si>
  <si>
    <t>N-19197.pdf</t>
  </si>
  <si>
    <t>N-19232.pdf</t>
  </si>
  <si>
    <t>N-19266.pdf</t>
  </si>
  <si>
    <t>N-19276.pdf</t>
  </si>
  <si>
    <t>N-19296.pdf</t>
  </si>
  <si>
    <t>N-19327.pdf</t>
  </si>
  <si>
    <t>N-19332.pdf</t>
  </si>
  <si>
    <t>N-19365.pdf</t>
  </si>
  <si>
    <t>N-19368.pdf</t>
  </si>
  <si>
    <t>N-19393.pdf</t>
  </si>
  <si>
    <t>N-19395.pdf</t>
  </si>
  <si>
    <t>N-19434.pdf</t>
  </si>
  <si>
    <t>N-19445.pdf</t>
  </si>
  <si>
    <t>N-19458.pdf</t>
  </si>
  <si>
    <t>N-19493.pdf</t>
  </si>
  <si>
    <t>N-19503.pdf</t>
  </si>
  <si>
    <t>N-19583.pdf</t>
  </si>
  <si>
    <t>N-19584.pdf</t>
  </si>
  <si>
    <t>N-19592.pdf</t>
  </si>
  <si>
    <t>N-19677.pdf</t>
  </si>
  <si>
    <t>N-19690.pdf</t>
  </si>
  <si>
    <t>N-19715.pdf</t>
  </si>
  <si>
    <t>N-19716.pdf</t>
  </si>
  <si>
    <t>N-19728.pdf</t>
  </si>
  <si>
    <t>N-19734.pdf</t>
  </si>
  <si>
    <t>N-19737.pdf</t>
  </si>
  <si>
    <t>N-19751.pdf</t>
  </si>
  <si>
    <t>N-19783.pdf</t>
  </si>
  <si>
    <t>N-19798.pdf</t>
  </si>
  <si>
    <t>N-19811.pdf</t>
  </si>
  <si>
    <t>N-19814.pdf</t>
  </si>
  <si>
    <t>N-19852.pdf</t>
  </si>
  <si>
    <t>N-19853.pdf</t>
  </si>
  <si>
    <t>N-19871.pdf</t>
  </si>
  <si>
    <t>N-19890.pdf</t>
  </si>
  <si>
    <t>N-19893.pdf</t>
  </si>
  <si>
    <t>N-19899.pdf</t>
  </si>
  <si>
    <t>N-19925.pdf</t>
  </si>
  <si>
    <t>N-19933.pdf</t>
  </si>
  <si>
    <t>N-19942.pdf</t>
  </si>
  <si>
    <t>N-19960.pdf</t>
  </si>
  <si>
    <t>N-19963.pdf</t>
  </si>
  <si>
    <t>N-20057.pdf</t>
  </si>
  <si>
    <t>N-20068.pdf</t>
  </si>
  <si>
    <t>N-20094.pdf</t>
  </si>
  <si>
    <t>N-20096.pdf</t>
  </si>
  <si>
    <t>N-20121.pdf</t>
  </si>
  <si>
    <t>N-20141.pdf</t>
  </si>
  <si>
    <t>N-20156.pdf</t>
  </si>
  <si>
    <t>N-20186.pdf</t>
  </si>
  <si>
    <t>N-20187.pdf</t>
  </si>
  <si>
    <t>N-20220.pdf</t>
  </si>
  <si>
    <t>N-20263.pdf</t>
  </si>
  <si>
    <t>N-20272.pdf</t>
  </si>
  <si>
    <t>N-20279.pdf</t>
  </si>
  <si>
    <t>N-20324.pdf</t>
  </si>
  <si>
    <t>N-20328.pdf</t>
  </si>
  <si>
    <t>N-20345.pdf</t>
  </si>
  <si>
    <t>N-20347.pdf</t>
  </si>
  <si>
    <t>N-20373.pdf</t>
  </si>
  <si>
    <t>N-20377.pdf</t>
  </si>
  <si>
    <t>N-20397.pdf</t>
  </si>
  <si>
    <t>N-20420.pdf</t>
  </si>
  <si>
    <t>N-20495.pdf</t>
  </si>
  <si>
    <t>N-20516.pdf</t>
  </si>
  <si>
    <t>N-19038.pdf</t>
  </si>
  <si>
    <t>N-19097.pdf</t>
  </si>
  <si>
    <t>N-19162.pdf</t>
  </si>
  <si>
    <t>N-19239.pdf</t>
  </si>
  <si>
    <t>N-19250.pdf</t>
  </si>
  <si>
    <t>N-19261.pdf</t>
  </si>
  <si>
    <t>N-19283.pdf</t>
  </si>
  <si>
    <t>N-19314.pdf</t>
  </si>
  <si>
    <t>N-19315.pdf</t>
  </si>
  <si>
    <t>N-19316.pdf</t>
  </si>
  <si>
    <t>N-19320.pdf</t>
  </si>
  <si>
    <t>N-19322.pdf</t>
  </si>
  <si>
    <t>N-19348.pdf</t>
  </si>
  <si>
    <t>N-19350.pdf</t>
  </si>
  <si>
    <t>N-19399.pdf</t>
  </si>
  <si>
    <t>N-19414.pdf</t>
  </si>
  <si>
    <t>N-19472.pdf</t>
  </si>
  <si>
    <t>N-19476.pdf</t>
  </si>
  <si>
    <t>N-19500.pdf</t>
  </si>
  <si>
    <t>N-19502.pdf</t>
  </si>
  <si>
    <t>N-19509.pdf</t>
  </si>
  <si>
    <t>N-19525.pdf</t>
  </si>
  <si>
    <t>N-19542.pdf</t>
  </si>
  <si>
    <t>N-19552.pdf</t>
  </si>
  <si>
    <t>N-19609.pdf</t>
  </si>
  <si>
    <t>N-19632.pdf</t>
  </si>
  <si>
    <t>N-19730.pdf</t>
  </si>
  <si>
    <t>N-19732.pdf</t>
  </si>
  <si>
    <t>N-19756.pdf</t>
  </si>
  <si>
    <t>N-19769.pdf</t>
  </si>
  <si>
    <t>N-19803.pdf</t>
  </si>
  <si>
    <t>N-19840.pdf</t>
  </si>
  <si>
    <t>N-19866.pdf</t>
  </si>
  <si>
    <t>N-19867.pdf</t>
  </si>
  <si>
    <t>N-19877.pdf</t>
  </si>
  <si>
    <t>N-19903.pdf</t>
  </si>
  <si>
    <t>N-19909.pdf</t>
  </si>
  <si>
    <t>N-19988.pdf</t>
  </si>
  <si>
    <t>N-20058.pdf</t>
  </si>
  <si>
    <t>N-20078.pdf</t>
  </si>
  <si>
    <t>N-20120.pdf</t>
  </si>
  <si>
    <t>N-20152.pdf</t>
  </si>
  <si>
    <t>N-20190.pdf</t>
  </si>
  <si>
    <t>N-20193.pdf</t>
  </si>
  <si>
    <t>N-20201.pdf</t>
  </si>
  <si>
    <t>N-20243.pdf</t>
  </si>
  <si>
    <t>N-20246.pdf</t>
  </si>
  <si>
    <t>N-20321.pdf</t>
  </si>
  <si>
    <t>N-20327.pdf</t>
  </si>
  <si>
    <t>N-20340.pdf</t>
  </si>
  <si>
    <t>N-20343.pdf</t>
  </si>
  <si>
    <t>N-20369.pdf</t>
  </si>
  <si>
    <t>N-20399.pdf</t>
  </si>
  <si>
    <t>N-20404.pdf</t>
  </si>
  <si>
    <t>N-20414.pdf</t>
  </si>
  <si>
    <t>N-20415.pdf</t>
  </si>
  <si>
    <t>N-20460.pdf</t>
  </si>
  <si>
    <t>N-20470.pdf</t>
  </si>
  <si>
    <t>N-20474.pdf</t>
  </si>
  <si>
    <t>N-20499.pdf</t>
  </si>
  <si>
    <t>N-20507.pdf</t>
  </si>
  <si>
    <t>N-19095.pdf</t>
  </si>
  <si>
    <t>N-19116.pdf</t>
  </si>
  <si>
    <t>N-19117.pdf</t>
  </si>
  <si>
    <t>N-19130.pdf</t>
  </si>
  <si>
    <t>N-19174.pdf</t>
  </si>
  <si>
    <t>N-19195.pdf</t>
  </si>
  <si>
    <t>N-19207.pdf</t>
  </si>
  <si>
    <t>N-19216.pdf</t>
  </si>
  <si>
    <t>N-19227.pdf</t>
  </si>
  <si>
    <t>N-19247.pdf</t>
  </si>
  <si>
    <t>N-19303.pdf</t>
  </si>
  <si>
    <t>N-19330.pdf</t>
  </si>
  <si>
    <t>N-19344.pdf</t>
  </si>
  <si>
    <t>N-19392.pdf</t>
  </si>
  <si>
    <t>N-19436.pdf</t>
  </si>
  <si>
    <t>N-19437.pdf</t>
  </si>
  <si>
    <t>N-19453.pdf</t>
  </si>
  <si>
    <t>N-19548.pdf</t>
  </si>
  <si>
    <t>N-19604.pdf</t>
  </si>
  <si>
    <t>N-19606.pdf</t>
  </si>
  <si>
    <t>N-19687.pdf</t>
  </si>
  <si>
    <t>N-19689.pdf</t>
  </si>
  <si>
    <t>N-19711.pdf</t>
  </si>
  <si>
    <t>N-19719.pdf</t>
  </si>
  <si>
    <t>N-19763.pdf</t>
  </si>
  <si>
    <t>N-19800.pdf</t>
  </si>
  <si>
    <t>N-19806.pdf</t>
  </si>
  <si>
    <t>N-19892.pdf</t>
  </si>
  <si>
    <t>N-19915.pdf</t>
  </si>
  <si>
    <t>N-19927.pdf</t>
  </si>
  <si>
    <t>N-19993.pdf</t>
  </si>
  <si>
    <t>N-20007.pdf</t>
  </si>
  <si>
    <t>N-20071.pdf</t>
  </si>
  <si>
    <t>N-20106.pdf</t>
  </si>
  <si>
    <t>N-20124.pdf</t>
  </si>
  <si>
    <t>N-20179.pdf</t>
  </si>
  <si>
    <t>N-20199.pdf</t>
  </si>
  <si>
    <t>N-20237.pdf</t>
  </si>
  <si>
    <t>N-20260.pdf</t>
  </si>
  <si>
    <t>N-20266.pdf</t>
  </si>
  <si>
    <t>N-20286.pdf</t>
  </si>
  <si>
    <t>N-20330.pdf</t>
  </si>
  <si>
    <t>N-20341.pdf</t>
  </si>
  <si>
    <t>N-20389.pdf</t>
  </si>
  <si>
    <t>N-20391.pdf</t>
  </si>
  <si>
    <t>N-20408.pdf</t>
  </si>
  <si>
    <t>N-20439.pdf</t>
  </si>
  <si>
    <t>N-20446.pdf</t>
  </si>
  <si>
    <t>N-20452.pdf</t>
  </si>
  <si>
    <t>N-19017.pdf</t>
  </si>
  <si>
    <t>N-19165.pdf</t>
  </si>
  <si>
    <t>N-19173.pdf</t>
  </si>
  <si>
    <t>N-19217.pdf</t>
  </si>
  <si>
    <t>N-19254.pdf</t>
  </si>
  <si>
    <t>N-19335.pdf</t>
  </si>
  <si>
    <t>N-19341.pdf</t>
  </si>
  <si>
    <t>N-19388.pdf</t>
  </si>
  <si>
    <t>N-19410.pdf</t>
  </si>
  <si>
    <t>N-19444.pdf</t>
  </si>
  <si>
    <t>N-19460.pdf</t>
  </si>
  <si>
    <t>N-19530.pdf</t>
  </si>
  <si>
    <t>N-19550.pdf</t>
  </si>
  <si>
    <t>N-19568.pdf</t>
  </si>
  <si>
    <t>N-19575.pdf</t>
  </si>
  <si>
    <t>N-19595.pdf</t>
  </si>
  <si>
    <t>N-19607.pdf</t>
  </si>
  <si>
    <t>N-19745.pdf</t>
  </si>
  <si>
    <t>N-19823.pdf</t>
  </si>
  <si>
    <t>N-19844.pdf</t>
  </si>
  <si>
    <t>N-19880.pdf</t>
  </si>
  <si>
    <t>N-19901.pdf</t>
  </si>
  <si>
    <t>N-19902.pdf</t>
  </si>
  <si>
    <t>N-19976.pdf</t>
  </si>
  <si>
    <t>N-20066.pdf</t>
  </si>
  <si>
    <t>N-20092.pdf</t>
  </si>
  <si>
    <t>N-20161.pdf</t>
  </si>
  <si>
    <t>N-20162.pdf</t>
  </si>
  <si>
    <t>N-20192.pdf</t>
  </si>
  <si>
    <t>N-20214.pdf</t>
  </si>
  <si>
    <t>N-20280.pdf</t>
  </si>
  <si>
    <t>N-20332.pdf</t>
  </si>
  <si>
    <t>N-20350.pdf</t>
  </si>
  <si>
    <t>N-20393.pdf</t>
  </si>
  <si>
    <t>N-20449.pdf</t>
  </si>
  <si>
    <t>N-20455.pdf</t>
  </si>
  <si>
    <t>N-20513.pdf</t>
  </si>
  <si>
    <t>N-19014.pdf</t>
  </si>
  <si>
    <t>N-19035.pdf</t>
  </si>
  <si>
    <t>N-19100.pdf</t>
  </si>
  <si>
    <t>N-19102.pdf</t>
  </si>
  <si>
    <t>N-19845.pdf</t>
  </si>
  <si>
    <t>N-19850.pdf</t>
  </si>
  <si>
    <t>N-19861.pdf</t>
  </si>
  <si>
    <t>N-19864.pdf</t>
  </si>
  <si>
    <t>N-19891.pdf</t>
  </si>
  <si>
    <t>N-19947.pdf</t>
  </si>
  <si>
    <t>N-20030.pdf</t>
  </si>
  <si>
    <t>N-20050.pdf</t>
  </si>
  <si>
    <t>N-20073.pdf</t>
  </si>
  <si>
    <t>N-20083.pdf</t>
  </si>
  <si>
    <t>N-20095.pdf</t>
  </si>
  <si>
    <t>N-20137.pdf</t>
  </si>
  <si>
    <t>N-20185.pdf</t>
  </si>
  <si>
    <t>N-20206.pdf</t>
  </si>
  <si>
    <t>N-20247.pdf</t>
  </si>
  <si>
    <t>N-20267.pdf</t>
  </si>
  <si>
    <t>N-20283.pdf</t>
  </si>
  <si>
    <t>N-20307.pdf</t>
  </si>
  <si>
    <t>N-20338.pdf</t>
  </si>
  <si>
    <t>N-20364.pdf</t>
  </si>
  <si>
    <t>N-20375.pdf</t>
  </si>
  <si>
    <t>N-20400.pdf</t>
  </si>
  <si>
    <t>N-20413.pdf</t>
  </si>
  <si>
    <t>N-20456.pdf</t>
  </si>
  <si>
    <t>N-20477.pdf</t>
  </si>
  <si>
    <t>N-20482.pdf</t>
  </si>
  <si>
    <t>N-20506.pdf</t>
  </si>
  <si>
    <t>N-19066.pdf</t>
  </si>
  <si>
    <t>N-19071.pdf</t>
  </si>
  <si>
    <t>N-19155.pdf</t>
  </si>
  <si>
    <t>N-19265.pdf</t>
  </si>
  <si>
    <t>N-19268.pdf</t>
  </si>
  <si>
    <t>N-19298.pdf</t>
  </si>
  <si>
    <t>N-19299.pdf</t>
  </si>
  <si>
    <t>N-20301.pdf</t>
  </si>
  <si>
    <t>N-20316.pdf</t>
  </si>
  <si>
    <t>N-20371.pdf</t>
  </si>
  <si>
    <t>N-20438.pdf</t>
  </si>
  <si>
    <t>N-20488.pdf</t>
  </si>
  <si>
    <t>N-20502.pdf</t>
  </si>
  <si>
    <t>N-19032.pdf</t>
  </si>
  <si>
    <t>N-19073.pdf</t>
  </si>
  <si>
    <t>N-19169.pdf</t>
  </si>
  <si>
    <t>N-19241.pdf</t>
  </si>
  <si>
    <t>N-19273.pdf</t>
  </si>
  <si>
    <t>N-19306.pdf</t>
  </si>
  <si>
    <t>N-19412.pdf</t>
  </si>
  <si>
    <t>N-19482.pdf</t>
  </si>
  <si>
    <t>N-19491.pdf</t>
  </si>
  <si>
    <t>N-19546.pdf</t>
  </si>
  <si>
    <t>N-19646.pdf</t>
  </si>
  <si>
    <t>N-19804.pdf</t>
  </si>
  <si>
    <t>N-19835.pdf</t>
  </si>
  <si>
    <t>N-19896.pdf</t>
  </si>
  <si>
    <t>N-19913.pdf</t>
  </si>
  <si>
    <t>N-19919.pdf</t>
  </si>
  <si>
    <t>N-20098.pdf</t>
  </si>
  <si>
    <t>N-20113.pdf</t>
  </si>
  <si>
    <t>N-20144.pdf</t>
  </si>
  <si>
    <t>N-20149.pdf</t>
  </si>
  <si>
    <t>N-20153.pdf</t>
  </si>
  <si>
    <t>N-20174.pdf</t>
  </si>
  <si>
    <t>N-20222.pdf</t>
  </si>
  <si>
    <t>N-20240.pdf</t>
  </si>
  <si>
    <t>N-20265.pdf</t>
  </si>
  <si>
    <t>N-20401.pdf</t>
  </si>
  <si>
    <t>N-20402.pdf</t>
  </si>
  <si>
    <t>N-20501.pdf</t>
  </si>
  <si>
    <t>N-20512.pdf</t>
  </si>
  <si>
    <t>N-20521.pdf</t>
  </si>
  <si>
    <t xml:space="preserve">N-20531.pdf </t>
  </si>
  <si>
    <t>N-19108.pdf</t>
  </si>
  <si>
    <t>N-19143.pdf</t>
  </si>
  <si>
    <t>N-19179.pdf</t>
  </si>
  <si>
    <t>N-19206.pdf</t>
  </si>
  <si>
    <t>N-19224.pdf</t>
  </si>
  <si>
    <t>N-19284.pdf</t>
  </si>
  <si>
    <t>N-19438.pdf</t>
  </si>
  <si>
    <t>N-19633.pdf</t>
  </si>
  <si>
    <t>N-19641.pdf</t>
  </si>
  <si>
    <t>N-19750.pdf</t>
  </si>
  <si>
    <t>N-19776.pdf</t>
  </si>
  <si>
    <t>N-19916.pdf</t>
  </si>
  <si>
    <t>N-19920.pdf</t>
  </si>
  <si>
    <t>N-19996.pdf</t>
  </si>
  <si>
    <t>N-20075.pdf</t>
  </si>
  <si>
    <t>N-20136.pdf</t>
  </si>
  <si>
    <t>N-20261.pdf</t>
  </si>
  <si>
    <t>N-20372.pdf</t>
  </si>
  <si>
    <t>N-19305.pdf</t>
  </si>
  <si>
    <t>N-19739.pdf</t>
  </si>
  <si>
    <t>N-19771.pdf</t>
  </si>
  <si>
    <t>N-19787.pdf</t>
  </si>
  <si>
    <t>N-20117.pdf</t>
  </si>
  <si>
    <t>N-20118.pdf</t>
  </si>
  <si>
    <t>N-20205.pdf</t>
  </si>
  <si>
    <t>N-20278.pdf</t>
  </si>
  <si>
    <t>N-20387.pdf</t>
  </si>
  <si>
    <t>N-20418.pdf</t>
  </si>
  <si>
    <t>N-20423.pdf</t>
  </si>
  <si>
    <t>N-20511.pdf</t>
  </si>
  <si>
    <t>N-19166.pdf</t>
  </si>
  <si>
    <t>N-19181.pdf</t>
  </si>
  <si>
    <t>N-19417.pdf</t>
  </si>
  <si>
    <t>N-19450.pdf</t>
  </si>
  <si>
    <t>N-19477.pdf</t>
  </si>
  <si>
    <t>N-19672.pdf</t>
  </si>
  <si>
    <t>N-19851.pdf</t>
  </si>
  <si>
    <t>N-19869.pdf</t>
  </si>
  <si>
    <t>N-20236.pdf</t>
  </si>
  <si>
    <t>N-20339.pdf</t>
  </si>
  <si>
    <t>N-20509.pdf</t>
  </si>
  <si>
    <t>N-19645.pdf</t>
  </si>
  <si>
    <t>N-19951.pdf</t>
  </si>
  <si>
    <t>N-20115.pdf</t>
  </si>
  <si>
    <t>N-20218.pdf</t>
  </si>
  <si>
    <t>N-19321.pdf</t>
  </si>
  <si>
    <t>N-19527.pdf</t>
  </si>
  <si>
    <t>N-19708.pdf</t>
  </si>
  <si>
    <t>N-19986.pdf</t>
  </si>
  <si>
    <t>N-20384.pdf</t>
  </si>
  <si>
    <t>N-20419.pdf</t>
  </si>
  <si>
    <t>N-20440.pdf</t>
  </si>
  <si>
    <t>N-19140.pdf</t>
  </si>
  <si>
    <t>N-19307.pdf</t>
  </si>
  <si>
    <t>N-19394.pdf</t>
  </si>
  <si>
    <t>N-20128.pdf</t>
  </si>
  <si>
    <t>N-20154.pdf</t>
  </si>
  <si>
    <t>N-20359.pdf</t>
  </si>
  <si>
    <t>N-19725.pdf</t>
  </si>
  <si>
    <t>N-20425.pdf</t>
  </si>
  <si>
    <t>x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</si>
</sst>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"/>
    <numFmt numFmtId="167" formatCode="0%"/>
    <numFmt numFmtId="168" formatCode="&quot;TRUE&quot;;&quot;TRUE&quot;;&quot;FALSE&quot;"/>
  </numFmts>
  <fonts count="11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5">
    <xf numFmtId="164" fontId="0" fillId="0" borderId="0" xfId="0" applyAlignment="1">
      <alignment vertical="top"/>
    </xf>
    <xf numFmtId="164" fontId="0" fillId="0" borderId="0" xfId="0" applyAlignment="1">
      <alignment vertical="top" wrapText="1"/>
    </xf>
    <xf numFmtId="164" fontId="1" fillId="0" borderId="0" xfId="0" applyFont="1" applyAlignment="1">
      <alignment vertical="top"/>
    </xf>
    <xf numFmtId="164" fontId="2" fillId="0" borderId="0" xfId="0" applyFont="1" applyAlignment="1">
      <alignment vertical="top"/>
    </xf>
    <xf numFmtId="164" fontId="3" fillId="0" borderId="0" xfId="0" applyFont="1" applyAlignment="1">
      <alignment vertical="top"/>
    </xf>
    <xf numFmtId="164" fontId="2" fillId="0" borderId="0" xfId="0" applyFont="1" applyAlignment="1">
      <alignment vertical="top" wrapText="1"/>
    </xf>
    <xf numFmtId="164" fontId="4" fillId="0" borderId="0" xfId="0" applyFont="1" applyAlignment="1">
      <alignment vertical="top"/>
    </xf>
    <xf numFmtId="164" fontId="0" fillId="0" borderId="0" xfId="0" applyFont="1" applyAlignment="1">
      <alignment vertical="top"/>
    </xf>
    <xf numFmtId="164" fontId="5" fillId="0" borderId="0" xfId="0" applyFont="1" applyAlignment="1">
      <alignment vertical="top"/>
    </xf>
    <xf numFmtId="164" fontId="0" fillId="0" borderId="0" xfId="0" applyFont="1" applyBorder="1" applyAlignment="1">
      <alignment vertical="top" wrapText="1"/>
    </xf>
    <xf numFmtId="164" fontId="0" fillId="0" borderId="0" xfId="0" applyFont="1" applyAlignment="1">
      <alignment horizontal="left" vertical="top" indent="2"/>
    </xf>
    <xf numFmtId="165" fontId="0" fillId="0" borderId="0" xfId="0" applyNumberFormat="1" applyAlignment="1">
      <alignment vertical="top"/>
    </xf>
    <xf numFmtId="165" fontId="5" fillId="2" borderId="0" xfId="0" applyNumberFormat="1" applyFont="1" applyFill="1" applyAlignment="1">
      <alignment horizontal="right" vertical="top"/>
    </xf>
    <xf numFmtId="164" fontId="5" fillId="3" borderId="0" xfId="0" applyFont="1" applyFill="1" applyAlignment="1">
      <alignment vertical="top"/>
    </xf>
    <xf numFmtId="164" fontId="0" fillId="3" borderId="0" xfId="0" applyFill="1" applyAlignment="1">
      <alignment vertical="top"/>
    </xf>
    <xf numFmtId="164" fontId="0" fillId="0" borderId="0" xfId="0" applyFont="1" applyAlignment="1">
      <alignment horizontal="left" vertical="top" indent="1"/>
    </xf>
    <xf numFmtId="165" fontId="0" fillId="2" borderId="0" xfId="0" applyNumberFormat="1" applyFill="1" applyAlignment="1">
      <alignment vertical="top"/>
    </xf>
    <xf numFmtId="165" fontId="0" fillId="4" borderId="0" xfId="0" applyNumberFormat="1" applyFill="1" applyAlignment="1">
      <alignment vertical="top" wrapText="1"/>
    </xf>
    <xf numFmtId="165" fontId="0" fillId="3" borderId="0" xfId="0" applyNumberFormat="1" applyFill="1" applyAlignment="1">
      <alignment vertical="top" wrapText="1"/>
    </xf>
    <xf numFmtId="165" fontId="0" fillId="3" borderId="0" xfId="0" applyNumberFormat="1" applyFill="1" applyAlignment="1">
      <alignment vertical="top"/>
    </xf>
    <xf numFmtId="164" fontId="0" fillId="4" borderId="0" xfId="0" applyFill="1" applyAlignment="1">
      <alignment vertical="top" wrapText="1"/>
    </xf>
    <xf numFmtId="164" fontId="0" fillId="2" borderId="0" xfId="0" applyFill="1" applyAlignment="1">
      <alignment vertical="top"/>
    </xf>
    <xf numFmtId="166" fontId="0" fillId="4" borderId="0" xfId="0" applyNumberFormat="1" applyFill="1" applyAlignment="1">
      <alignment vertical="top"/>
    </xf>
    <xf numFmtId="164" fontId="0" fillId="4" borderId="0" xfId="0" applyFill="1" applyAlignment="1">
      <alignment vertical="top"/>
    </xf>
    <xf numFmtId="164" fontId="0" fillId="0" borderId="0" xfId="0" applyFont="1" applyAlignment="1">
      <alignment vertical="top"/>
    </xf>
    <xf numFmtId="164" fontId="0" fillId="0" borderId="0" xfId="0" applyFont="1" applyAlignment="1">
      <alignment horizontal="left" vertical="top"/>
    </xf>
    <xf numFmtId="164" fontId="0" fillId="0" borderId="0" xfId="0" applyFont="1" applyAlignment="1">
      <alignment horizontal="left" vertical="top" indent="3"/>
    </xf>
    <xf numFmtId="164" fontId="0" fillId="0" borderId="0" xfId="0" applyAlignment="1">
      <alignment horizontal="right" vertical="top"/>
    </xf>
    <xf numFmtId="167" fontId="0" fillId="0" borderId="0" xfId="0" applyNumberFormat="1" applyAlignment="1">
      <alignment horizontal="center" vertical="top"/>
    </xf>
    <xf numFmtId="164" fontId="0" fillId="0" borderId="0" xfId="0" applyAlignment="1">
      <alignment horizontal="left" vertical="top"/>
    </xf>
    <xf numFmtId="165" fontId="0" fillId="0" borderId="0" xfId="0" applyNumberFormat="1" applyAlignment="1">
      <alignment horizontal="left" vertical="top"/>
    </xf>
    <xf numFmtId="164" fontId="5" fillId="0" borderId="0" xfId="0" applyFont="1" applyAlignment="1">
      <alignment vertical="top"/>
    </xf>
    <xf numFmtId="164" fontId="1" fillId="0" borderId="0" xfId="0" applyFont="1" applyAlignment="1">
      <alignment vertical="top"/>
    </xf>
    <xf numFmtId="164" fontId="6" fillId="0" borderId="0" xfId="0" applyFont="1" applyAlignment="1">
      <alignment horizontal="left" vertical="top"/>
    </xf>
    <xf numFmtId="164" fontId="3" fillId="0" borderId="0" xfId="0" applyFont="1" applyAlignment="1">
      <alignment vertical="top"/>
    </xf>
    <xf numFmtId="164" fontId="5" fillId="5" borderId="0" xfId="0" applyFont="1" applyFill="1" applyAlignment="1">
      <alignment vertical="top"/>
    </xf>
    <xf numFmtId="164" fontId="10" fillId="5" borderId="0" xfId="0" applyFont="1" applyFill="1" applyAlignment="1">
      <alignment horizontal="left" vertical="top"/>
    </xf>
    <xf numFmtId="167" fontId="0" fillId="5" borderId="0" xfId="0" applyNumberFormat="1" applyFill="1" applyAlignment="1">
      <alignment horizontal="center" vertical="top"/>
    </xf>
    <xf numFmtId="164" fontId="0" fillId="5" borderId="0" xfId="0" applyFill="1" applyAlignment="1">
      <alignment vertical="top"/>
    </xf>
    <xf numFmtId="165" fontId="0" fillId="5" borderId="0" xfId="0" applyNumberFormat="1" applyFill="1" applyAlignment="1">
      <alignment horizontal="left" vertical="top"/>
    </xf>
    <xf numFmtId="164" fontId="0" fillId="5" borderId="0" xfId="0" applyFill="1" applyAlignment="1">
      <alignment vertical="top"/>
    </xf>
    <xf numFmtId="164" fontId="0" fillId="5" borderId="0" xfId="0" applyFont="1" applyFill="1" applyAlignment="1">
      <alignment vertical="top"/>
    </xf>
    <xf numFmtId="164" fontId="0" fillId="5" borderId="0" xfId="0" applyFont="1" applyFill="1" applyAlignment="1">
      <alignment vertical="top"/>
    </xf>
    <xf numFmtId="167" fontId="0" fillId="5" borderId="0" xfId="0" applyNumberFormat="1" applyFont="1" applyFill="1" applyAlignment="1">
      <alignment horizontal="right" vertical="top"/>
    </xf>
    <xf numFmtId="164" fontId="0" fillId="0" borderId="1" xfId="0" applyFont="1" applyBorder="1" applyAlignment="1">
      <alignment vertical="top"/>
    </xf>
    <xf numFmtId="164" fontId="5" fillId="0" borderId="1" xfId="0" applyFont="1" applyBorder="1" applyAlignment="1">
      <alignment horizontal="left" vertical="top"/>
    </xf>
    <xf numFmtId="164" fontId="0" fillId="5" borderId="0" xfId="0" applyFont="1" applyFill="1" applyAlignment="1">
      <alignment horizontal="right" vertical="top"/>
    </xf>
    <xf numFmtId="164" fontId="0" fillId="0" borderId="2" xfId="0" applyFont="1" applyBorder="1" applyAlignment="1">
      <alignment vertical="top"/>
    </xf>
    <xf numFmtId="164" fontId="5" fillId="0" borderId="2" xfId="0" applyFont="1" applyBorder="1" applyAlignment="1">
      <alignment horizontal="left" vertical="top"/>
    </xf>
    <xf numFmtId="167" fontId="5" fillId="0" borderId="3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left" vertical="top" wrapText="1"/>
    </xf>
    <xf numFmtId="165" fontId="5" fillId="0" borderId="1" xfId="0" applyNumberFormat="1" applyFont="1" applyBorder="1" applyAlignment="1">
      <alignment horizontal="center" vertical="top" wrapText="1"/>
    </xf>
    <xf numFmtId="167" fontId="5" fillId="0" borderId="3" xfId="0" applyNumberFormat="1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top" wrapText="1"/>
    </xf>
    <xf numFmtId="164" fontId="5" fillId="0" borderId="2" xfId="0" applyFont="1" applyBorder="1" applyAlignment="1">
      <alignment horizontal="left" vertical="top" wrapText="1"/>
    </xf>
    <xf numFmtId="164" fontId="5" fillId="0" borderId="4" xfId="0" applyFont="1" applyBorder="1" applyAlignment="1">
      <alignment horizontal="center" vertical="center"/>
    </xf>
    <xf numFmtId="164" fontId="5" fillId="0" borderId="5" xfId="0" applyFont="1" applyBorder="1" applyAlignment="1">
      <alignment horizontal="right" vertical="top" wrapText="1"/>
    </xf>
    <xf numFmtId="164" fontId="5" fillId="0" borderId="3" xfId="0" applyFont="1" applyBorder="1" applyAlignment="1">
      <alignment vertical="top"/>
    </xf>
    <xf numFmtId="164" fontId="5" fillId="0" borderId="3" xfId="0" applyFont="1" applyBorder="1" applyAlignment="1">
      <alignment vertical="top" wrapText="1"/>
    </xf>
    <xf numFmtId="167" fontId="5" fillId="0" borderId="3" xfId="0" applyNumberFormat="1" applyFont="1" applyBorder="1" applyAlignment="1">
      <alignment horizontal="left" vertical="top" wrapText="1"/>
    </xf>
    <xf numFmtId="164" fontId="5" fillId="0" borderId="5" xfId="0" applyFont="1" applyBorder="1" applyAlignment="1">
      <alignment vertical="top"/>
    </xf>
    <xf numFmtId="164" fontId="5" fillId="0" borderId="5" xfId="0" applyFont="1" applyBorder="1" applyAlignment="1">
      <alignment horizontal="center" vertical="top" wrapText="1"/>
    </xf>
    <xf numFmtId="167" fontId="5" fillId="0" borderId="3" xfId="0" applyNumberFormat="1" applyFont="1" applyBorder="1" applyAlignment="1">
      <alignment horizontal="center" vertical="top" wrapText="1"/>
    </xf>
    <xf numFmtId="164" fontId="5" fillId="0" borderId="5" xfId="0" applyFont="1" applyBorder="1" applyAlignment="1">
      <alignment vertical="top" wrapText="1"/>
    </xf>
    <xf numFmtId="164" fontId="5" fillId="0" borderId="0" xfId="0" applyFont="1" applyAlignment="1">
      <alignment vertical="top" wrapText="1"/>
    </xf>
    <xf numFmtId="164" fontId="0" fillId="0" borderId="0" xfId="0" applyFont="1" applyAlignment="1">
      <alignment horizontal="right" vertical="top" wrapText="1"/>
    </xf>
    <xf numFmtId="167" fontId="10" fillId="6" borderId="0" xfId="0" applyNumberFormat="1" applyFont="1" applyFill="1" applyAlignment="1">
      <alignment horizontal="center" vertical="top"/>
    </xf>
    <xf numFmtId="167" fontId="0" fillId="0" borderId="0" xfId="0" applyNumberFormat="1" applyFill="1" applyAlignment="1">
      <alignment horizontal="center" vertical="top"/>
    </xf>
    <xf numFmtId="168" fontId="0" fillId="6" borderId="0" xfId="0" applyNumberFormat="1" applyFont="1" applyFill="1" applyAlignment="1">
      <alignment horizontal="left" vertical="top" wrapText="1"/>
    </xf>
    <xf numFmtId="164" fontId="0" fillId="0" borderId="0" xfId="0" applyFont="1" applyAlignment="1">
      <alignment/>
    </xf>
    <xf numFmtId="164" fontId="0" fillId="0" borderId="0" xfId="0" applyFont="1" applyAlignment="1">
      <alignment vertical="top" wrapText="1"/>
    </xf>
    <xf numFmtId="167" fontId="10" fillId="6" borderId="0" xfId="0" applyNumberFormat="1" applyFont="1" applyFill="1" applyAlignment="1">
      <alignment horizontal="center" vertical="top" wrapText="1"/>
    </xf>
    <xf numFmtId="167" fontId="0" fillId="0" borderId="0" xfId="0" applyNumberFormat="1" applyFont="1" applyFill="1" applyAlignment="1">
      <alignment horizontal="center" vertical="top" wrapText="1"/>
    </xf>
    <xf numFmtId="167" fontId="0" fillId="0" borderId="0" xfId="0" applyNumberFormat="1" applyFont="1" applyAlignment="1">
      <alignment horizontal="center" vertical="top" wrapText="1"/>
    </xf>
    <xf numFmtId="165" fontId="0" fillId="0" borderId="0" xfId="0" applyNumberFormat="1" applyFont="1" applyAlignment="1">
      <alignment horizontal="left" vertical="top"/>
    </xf>
    <xf numFmtId="164" fontId="0" fillId="7" borderId="0" xfId="0" applyFont="1" applyFill="1" applyAlignment="1">
      <alignment vertical="top"/>
    </xf>
    <xf numFmtId="164" fontId="0" fillId="0" borderId="0" xfId="0" applyFill="1" applyAlignment="1">
      <alignment horizontal="left" vertical="top"/>
    </xf>
    <xf numFmtId="164" fontId="0" fillId="8" borderId="0" xfId="0" applyFont="1" applyFill="1" applyAlignment="1">
      <alignment vertical="top"/>
    </xf>
    <xf numFmtId="167" fontId="0" fillId="9" borderId="0" xfId="0" applyNumberFormat="1" applyFont="1" applyFill="1" applyAlignment="1">
      <alignment horizontal="center" vertical="top" wrapText="1"/>
    </xf>
    <xf numFmtId="167" fontId="0" fillId="10" borderId="0" xfId="0" applyNumberFormat="1" applyFill="1" applyAlignment="1">
      <alignment horizontal="center" vertical="top"/>
    </xf>
    <xf numFmtId="167" fontId="0" fillId="10" borderId="0" xfId="0" applyNumberFormat="1" applyFont="1" applyFill="1" applyAlignment="1">
      <alignment horizontal="center" vertical="top" wrapText="1"/>
    </xf>
    <xf numFmtId="164" fontId="0" fillId="0" borderId="0" xfId="0" applyFont="1" applyFill="1" applyAlignment="1">
      <alignment vertical="top"/>
    </xf>
    <xf numFmtId="164" fontId="0" fillId="0" borderId="0" xfId="0" applyFill="1" applyAlignment="1">
      <alignment vertical="top"/>
    </xf>
    <xf numFmtId="167" fontId="10" fillId="8" borderId="0" xfId="0" applyNumberFormat="1" applyFont="1" applyFill="1" applyAlignment="1">
      <alignment horizontal="center" vertical="top" wrapText="1"/>
    </xf>
    <xf numFmtId="168" fontId="0" fillId="8" borderId="0" xfId="0" applyNumberFormat="1" applyFont="1" applyFill="1" applyAlignment="1">
      <alignment horizontal="left" vertical="top" wrapText="1"/>
    </xf>
    <xf numFmtId="167" fontId="10" fillId="11" borderId="0" xfId="0" applyNumberFormat="1" applyFont="1" applyFill="1" applyAlignment="1">
      <alignment horizontal="center" vertical="top"/>
    </xf>
    <xf numFmtId="168" fontId="0" fillId="11" borderId="0" xfId="0" applyNumberFormat="1" applyFont="1" applyFill="1" applyAlignment="1">
      <alignment horizontal="left" vertical="top" wrapText="1"/>
    </xf>
    <xf numFmtId="165" fontId="0" fillId="12" borderId="0" xfId="0" applyNumberFormat="1" applyFill="1" applyAlignment="1">
      <alignment horizontal="left" vertical="top"/>
    </xf>
    <xf numFmtId="165" fontId="0" fillId="13" borderId="0" xfId="0" applyNumberFormat="1" applyFill="1" applyAlignment="1">
      <alignment horizontal="left" vertical="top"/>
    </xf>
    <xf numFmtId="164" fontId="0" fillId="0" borderId="0" xfId="0" applyFont="1" applyFill="1" applyAlignment="1">
      <alignment vertical="top"/>
    </xf>
    <xf numFmtId="167" fontId="10" fillId="8" borderId="0" xfId="0" applyNumberFormat="1" applyFont="1" applyFill="1" applyAlignment="1">
      <alignment horizontal="center" vertical="top"/>
    </xf>
    <xf numFmtId="167" fontId="0" fillId="14" borderId="0" xfId="0" applyNumberFormat="1" applyFill="1" applyAlignment="1">
      <alignment horizontal="center" vertical="top"/>
    </xf>
    <xf numFmtId="167" fontId="0" fillId="3" borderId="0" xfId="0" applyNumberFormat="1" applyFill="1" applyAlignment="1">
      <alignment horizontal="center" vertical="top"/>
    </xf>
    <xf numFmtId="167" fontId="0" fillId="15" borderId="0" xfId="0" applyNumberFormat="1" applyFill="1" applyAlignment="1">
      <alignment horizontal="center" vertical="top"/>
    </xf>
    <xf numFmtId="164" fontId="0" fillId="12" borderId="0" xfId="0" applyFill="1" applyAlignment="1">
      <alignment horizontal="left" vertical="top"/>
    </xf>
    <xf numFmtId="167" fontId="0" fillId="16" borderId="0" xfId="0" applyNumberFormat="1" applyFill="1" applyAlignment="1">
      <alignment horizontal="center" vertical="top"/>
    </xf>
    <xf numFmtId="164" fontId="0" fillId="0" borderId="0" xfId="0" applyAlignment="1">
      <alignment horizontal="center" vertical="top"/>
    </xf>
    <xf numFmtId="164" fontId="4" fillId="0" borderId="3" xfId="0" applyFont="1" applyBorder="1" applyAlignment="1">
      <alignment horizontal="right" vertical="top"/>
    </xf>
    <xf numFmtId="164" fontId="4" fillId="0" borderId="3" xfId="0" applyFont="1" applyBorder="1" applyAlignment="1">
      <alignment vertical="top"/>
    </xf>
    <xf numFmtId="164" fontId="4" fillId="0" borderId="3" xfId="0" applyFont="1" applyBorder="1" applyAlignment="1">
      <alignment vertical="top"/>
    </xf>
    <xf numFmtId="167" fontId="4" fillId="0" borderId="3" xfId="0" applyNumberFormat="1" applyFont="1" applyBorder="1" applyAlignment="1">
      <alignment vertical="top"/>
    </xf>
    <xf numFmtId="164" fontId="4" fillId="0" borderId="3" xfId="0" applyFont="1" applyBorder="1" applyAlignment="1">
      <alignment horizontal="left" vertical="top"/>
    </xf>
    <xf numFmtId="165" fontId="4" fillId="0" borderId="3" xfId="0" applyNumberFormat="1" applyFont="1" applyBorder="1" applyAlignment="1">
      <alignment horizontal="left" vertical="top"/>
    </xf>
    <xf numFmtId="167" fontId="4" fillId="0" borderId="3" xfId="0" applyNumberFormat="1" applyFont="1" applyBorder="1" applyAlignment="1">
      <alignment horizontal="center" vertical="top"/>
    </xf>
    <xf numFmtId="167" fontId="4" fillId="0" borderId="3" xfId="0" applyNumberFormat="1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99FFFF"/>
      <rgbColor rgb="00660066"/>
      <rgbColor rgb="00FF66FF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66FFFF"/>
      <rgbColor rgb="00FF99FF"/>
      <rgbColor rgb="00CC99FF"/>
      <rgbColor rgb="00FFCCFF"/>
      <rgbColor rgb="003366FF"/>
      <rgbColor rgb="0000CCCC"/>
      <rgbColor rgb="0099CC00"/>
      <rgbColor rgb="00FFCC00"/>
      <rgbColor rgb="00FF950E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illHowell.ca/Neural%20nets/Conference%20guides/Author%20guide%20website/IJCNN2019%20CrossCheck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O76"/>
  <sheetViews>
    <sheetView zoomScale="95" zoomScaleNormal="95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C3" sqref="C3"/>
    </sheetView>
  </sheetViews>
  <sheetFormatPr defaultColWidth="11.421875" defaultRowHeight="12.75"/>
  <cols>
    <col min="1" max="2" width="4.8515625" style="0" customWidth="1"/>
    <col min="3" max="3" width="18.57421875" style="0" customWidth="1"/>
    <col min="4" max="4" width="16.140625" style="0" customWidth="1"/>
    <col min="5" max="6" width="7.421875" style="0" customWidth="1"/>
    <col min="7" max="7" width="7.28125" style="1" customWidth="1"/>
    <col min="8" max="18" width="7.421875" style="0" customWidth="1"/>
    <col min="19" max="16384" width="11.57421875" style="0" customWidth="1"/>
  </cols>
  <sheetData>
    <row r="1" ht="19.5">
      <c r="C1" s="2" t="s">
        <v>0</v>
      </c>
    </row>
    <row r="2" spans="3:7" s="3" customFormat="1" ht="16.5">
      <c r="C2" s="4"/>
      <c r="G2" s="5"/>
    </row>
    <row r="3" s="3" customFormat="1" ht="16.5">
      <c r="G3" s="5"/>
    </row>
    <row r="5" ht="16.5">
      <c r="C5" s="6" t="s">
        <v>1</v>
      </c>
    </row>
    <row r="6" ht="14.25">
      <c r="C6" s="7"/>
    </row>
    <row r="7" spans="3:5" ht="14.25">
      <c r="C7" s="8" t="s">
        <v>2</v>
      </c>
      <c r="D7" s="8" t="s">
        <v>3</v>
      </c>
      <c r="E7" s="8" t="s">
        <v>4</v>
      </c>
    </row>
    <row r="8" spans="3:15" ht="26.25" customHeight="1">
      <c r="C8" t="s">
        <v>5</v>
      </c>
      <c r="G8" s="9" t="s">
        <v>6</v>
      </c>
      <c r="H8" s="9"/>
      <c r="I8" s="9"/>
      <c r="J8" s="9"/>
      <c r="K8" s="9"/>
      <c r="L8" s="9"/>
      <c r="M8" s="9"/>
      <c r="N8" s="9"/>
      <c r="O8" s="9"/>
    </row>
    <row r="9" spans="3:15" ht="14.25" customHeight="1">
      <c r="C9" s="10" t="s">
        <v>7</v>
      </c>
      <c r="D9" t="s">
        <v>8</v>
      </c>
      <c r="E9">
        <v>120</v>
      </c>
      <c r="G9" s="9" t="s">
        <v>9</v>
      </c>
      <c r="H9" s="9"/>
      <c r="I9" s="9"/>
      <c r="J9" s="9"/>
      <c r="K9" s="9"/>
      <c r="L9" s="9"/>
      <c r="M9" s="9"/>
      <c r="N9" s="9"/>
      <c r="O9" s="9"/>
    </row>
    <row r="10" spans="3:15" ht="24.75" customHeight="1">
      <c r="C10" s="10" t="s">
        <v>10</v>
      </c>
      <c r="D10" t="s">
        <v>10</v>
      </c>
      <c r="E10" s="11">
        <v>0.5</v>
      </c>
      <c r="G10" s="9" t="s">
        <v>11</v>
      </c>
      <c r="H10" s="9"/>
      <c r="I10" s="9"/>
      <c r="J10" s="9"/>
      <c r="K10" s="9"/>
      <c r="L10" s="9"/>
      <c r="M10" s="9"/>
      <c r="N10" s="9"/>
      <c r="O10" s="9"/>
    </row>
    <row r="11" spans="3:5" ht="12.75">
      <c r="C11" s="10"/>
      <c r="E11" s="11"/>
    </row>
    <row r="12" spans="3:10" ht="14.25">
      <c r="C12" t="s">
        <v>12</v>
      </c>
      <c r="E12" s="12" t="s">
        <v>13</v>
      </c>
      <c r="G12" s="13" t="s">
        <v>14</v>
      </c>
      <c r="H12" s="14"/>
      <c r="I12" s="14"/>
      <c r="J12" s="14"/>
    </row>
    <row r="13" spans="3:10" ht="14.25">
      <c r="C13" s="15" t="s">
        <v>15</v>
      </c>
      <c r="E13" s="16"/>
      <c r="G13" s="13" t="s">
        <v>16</v>
      </c>
      <c r="H13" s="14"/>
      <c r="I13" s="14"/>
      <c r="J13" s="14"/>
    </row>
    <row r="14" spans="3:15" ht="14.25">
      <c r="C14" s="10" t="s">
        <v>17</v>
      </c>
      <c r="D14" t="s">
        <v>18</v>
      </c>
      <c r="E14" s="16">
        <v>0.25</v>
      </c>
      <c r="G14" s="17">
        <v>0.25</v>
      </c>
      <c r="H14" s="18">
        <v>0.2</v>
      </c>
      <c r="I14" s="18">
        <v>0.2</v>
      </c>
      <c r="J14" s="19">
        <v>0.35</v>
      </c>
      <c r="K14" s="11"/>
      <c r="L14" s="11"/>
      <c r="M14" s="11"/>
      <c r="N14" s="11"/>
      <c r="O14" s="11"/>
    </row>
    <row r="15" spans="3:15" ht="14.25">
      <c r="C15" s="10" t="s">
        <v>19</v>
      </c>
      <c r="D15" t="s">
        <v>20</v>
      </c>
      <c r="E15" s="16">
        <v>0.15</v>
      </c>
      <c r="G15" s="17">
        <v>0.15</v>
      </c>
      <c r="H15" s="18">
        <v>0.1</v>
      </c>
      <c r="I15" s="18">
        <v>0.08</v>
      </c>
      <c r="J15" s="19">
        <v>0.25</v>
      </c>
      <c r="K15" s="11"/>
      <c r="L15" s="11"/>
      <c r="M15" s="11"/>
      <c r="N15" s="11"/>
      <c r="O15" s="11"/>
    </row>
    <row r="16" spans="3:15" ht="14.25">
      <c r="C16" s="15" t="s">
        <v>21</v>
      </c>
      <c r="E16" s="16"/>
      <c r="G16" s="17"/>
      <c r="H16" s="18"/>
      <c r="I16" s="18"/>
      <c r="J16" s="19"/>
      <c r="K16" s="11"/>
      <c r="L16" s="11"/>
      <c r="M16" s="11"/>
      <c r="N16" s="11"/>
      <c r="O16" s="11"/>
    </row>
    <row r="17" spans="3:15" ht="14.25">
      <c r="C17" s="10" t="s">
        <v>17</v>
      </c>
      <c r="D17" t="s">
        <v>22</v>
      </c>
      <c r="E17" s="16">
        <v>0.2</v>
      </c>
      <c r="G17" s="17">
        <v>0.2</v>
      </c>
      <c r="H17" s="18">
        <v>0.2</v>
      </c>
      <c r="I17" s="18">
        <v>0.2</v>
      </c>
      <c r="J17" s="19">
        <v>0.30000000000000004</v>
      </c>
      <c r="K17" s="11"/>
      <c r="L17" s="11"/>
      <c r="M17" s="11"/>
      <c r="N17" s="11"/>
      <c r="O17" s="11"/>
    </row>
    <row r="18" spans="3:15" ht="14.25">
      <c r="C18" s="10" t="s">
        <v>19</v>
      </c>
      <c r="D18" t="s">
        <v>23</v>
      </c>
      <c r="E18" s="16">
        <v>0.1</v>
      </c>
      <c r="G18" s="17">
        <v>0.1</v>
      </c>
      <c r="H18" s="18">
        <v>0.1</v>
      </c>
      <c r="I18" s="18">
        <v>0.08</v>
      </c>
      <c r="J18" s="19">
        <v>0.2</v>
      </c>
      <c r="K18" s="11"/>
      <c r="L18" s="11"/>
      <c r="M18" s="11"/>
      <c r="N18" s="11"/>
      <c r="O18" s="11"/>
    </row>
    <row r="19" spans="7:10" ht="14.25">
      <c r="G19" s="20"/>
      <c r="H19" s="14"/>
      <c r="I19" s="14"/>
      <c r="J19" s="14"/>
    </row>
    <row r="20" spans="3:10" ht="14.25">
      <c r="C20" s="8" t="s">
        <v>24</v>
      </c>
      <c r="G20" s="20"/>
      <c r="H20" s="14"/>
      <c r="I20" s="14"/>
      <c r="J20" s="14"/>
    </row>
    <row r="21" spans="3:10" ht="14.25">
      <c r="C21" s="15" t="s">
        <v>25</v>
      </c>
      <c r="E21" s="21">
        <f>CrossCheck!G6</f>
        <v>383</v>
      </c>
      <c r="G21" s="22">
        <v>379</v>
      </c>
      <c r="H21" s="14">
        <v>362</v>
      </c>
      <c r="I21" s="14">
        <v>339</v>
      </c>
      <c r="J21" s="14">
        <v>393</v>
      </c>
    </row>
    <row r="22" spans="3:10" ht="14.25">
      <c r="C22" s="15" t="s">
        <v>26</v>
      </c>
      <c r="E22" s="21">
        <f>CrossCheck!G7</f>
        <v>60</v>
      </c>
      <c r="G22" s="23">
        <v>65</v>
      </c>
      <c r="H22" s="14">
        <v>82</v>
      </c>
      <c r="I22" s="14">
        <v>105</v>
      </c>
      <c r="J22" s="14">
        <v>51</v>
      </c>
    </row>
    <row r="23" ht="14.25">
      <c r="G23" s="24" t="s">
        <v>27</v>
      </c>
    </row>
    <row r="24" ht="14.25"/>
    <row r="25" ht="14.25"/>
    <row r="26" ht="14.25"/>
    <row r="27" ht="14.25">
      <c r="C27" s="8" t="s">
        <v>28</v>
      </c>
    </row>
    <row r="28" ht="13.5" customHeight="1">
      <c r="C28" s="24" t="s">
        <v>29</v>
      </c>
    </row>
    <row r="29" ht="14.25">
      <c r="C29" s="24" t="s">
        <v>30</v>
      </c>
    </row>
    <row r="30" ht="14.25">
      <c r="C30" s="24" t="s">
        <v>31</v>
      </c>
    </row>
    <row r="31" ht="14.25">
      <c r="C31" s="24" t="s">
        <v>32</v>
      </c>
    </row>
    <row r="32" ht="14.25">
      <c r="C32" s="24" t="s">
        <v>33</v>
      </c>
    </row>
    <row r="33" ht="14.25">
      <c r="C33" s="24" t="s">
        <v>34</v>
      </c>
    </row>
    <row r="34" ht="14.25">
      <c r="C34" s="24"/>
    </row>
    <row r="35" ht="14.25"/>
    <row r="36" ht="14.25">
      <c r="C36" s="8" t="s">
        <v>35</v>
      </c>
    </row>
    <row r="37" ht="14.25">
      <c r="C37" t="s">
        <v>36</v>
      </c>
    </row>
    <row r="39" ht="14.25">
      <c r="C39" t="s">
        <v>37</v>
      </c>
    </row>
    <row r="40" spans="3:4" ht="14.25">
      <c r="C40" s="15" t="s">
        <v>38</v>
      </c>
      <c r="D40" t="s">
        <v>39</v>
      </c>
    </row>
    <row r="41" spans="3:4" ht="14.25">
      <c r="C41" s="15" t="s">
        <v>40</v>
      </c>
      <c r="D41" t="s">
        <v>5</v>
      </c>
    </row>
    <row r="42" spans="3:4" ht="14.25">
      <c r="C42" s="15" t="s">
        <v>41</v>
      </c>
      <c r="D42" s="7" t="s">
        <v>42</v>
      </c>
    </row>
    <row r="43" spans="3:4" ht="14.25">
      <c r="C43" s="15" t="s">
        <v>43</v>
      </c>
      <c r="D43" s="7" t="s">
        <v>44</v>
      </c>
    </row>
    <row r="44" ht="14.25"/>
    <row r="45" ht="12.75">
      <c r="C45" t="s">
        <v>45</v>
      </c>
    </row>
    <row r="46" ht="14.25">
      <c r="C46" t="s">
        <v>46</v>
      </c>
    </row>
    <row r="47" ht="14.25"/>
    <row r="48" ht="14.25">
      <c r="C48" s="25" t="s">
        <v>47</v>
      </c>
    </row>
    <row r="49" ht="14.25">
      <c r="C49" s="15" t="s">
        <v>48</v>
      </c>
    </row>
    <row r="50" ht="14.25">
      <c r="C50" s="15" t="s">
        <v>49</v>
      </c>
    </row>
    <row r="51" ht="14.25">
      <c r="C51" s="15" t="s">
        <v>50</v>
      </c>
    </row>
    <row r="52" ht="14.25"/>
    <row r="53" ht="12.75">
      <c r="C53" t="s">
        <v>51</v>
      </c>
    </row>
    <row r="54" spans="3:11" ht="38.25" customHeight="1">
      <c r="C54" s="9" t="s">
        <v>52</v>
      </c>
      <c r="D54" s="9"/>
      <c r="E54" s="9"/>
      <c r="F54" s="9"/>
      <c r="G54" s="9"/>
      <c r="H54" s="9"/>
      <c r="I54" s="9"/>
      <c r="J54" s="9"/>
      <c r="K54" s="9"/>
    </row>
    <row r="55" ht="14.25"/>
    <row r="56" ht="14.25">
      <c r="C56" s="25" t="s">
        <v>53</v>
      </c>
    </row>
    <row r="57" ht="14.25">
      <c r="C57" s="15" t="s">
        <v>54</v>
      </c>
    </row>
    <row r="58" ht="12.75">
      <c r="C58" s="15" t="s">
        <v>55</v>
      </c>
    </row>
    <row r="59" ht="12.75">
      <c r="C59" s="10" t="s">
        <v>56</v>
      </c>
    </row>
    <row r="60" ht="14.25">
      <c r="C60" s="26" t="s">
        <v>57</v>
      </c>
    </row>
    <row r="61" ht="12.75">
      <c r="C61" s="26" t="s">
        <v>58</v>
      </c>
    </row>
    <row r="62" ht="14.25">
      <c r="C62" s="10" t="s">
        <v>59</v>
      </c>
    </row>
    <row r="63" ht="14.25">
      <c r="C63" s="26" t="s">
        <v>57</v>
      </c>
    </row>
    <row r="64" ht="14.25">
      <c r="C64" s="26" t="s">
        <v>58</v>
      </c>
    </row>
    <row r="65" ht="14.25">
      <c r="C65" s="10" t="s">
        <v>50</v>
      </c>
    </row>
    <row r="66" ht="14.25">
      <c r="C66" s="15" t="s">
        <v>50</v>
      </c>
    </row>
    <row r="67" ht="14.25">
      <c r="C67" s="10"/>
    </row>
    <row r="68" ht="14.25">
      <c r="C68" s="25" t="s">
        <v>60</v>
      </c>
    </row>
    <row r="69" ht="14.25">
      <c r="C69" s="15" t="s">
        <v>61</v>
      </c>
    </row>
    <row r="72" ht="14.25">
      <c r="C72" s="8" t="s">
        <v>62</v>
      </c>
    </row>
    <row r="73" ht="12.75">
      <c r="C73" t="s">
        <v>63</v>
      </c>
    </row>
    <row r="74" ht="12.75">
      <c r="C74" t="s">
        <v>64</v>
      </c>
    </row>
    <row r="76" spans="3:12" ht="51.75" customHeight="1">
      <c r="C76" s="9" t="s">
        <v>65</v>
      </c>
      <c r="D76" s="9"/>
      <c r="E76" s="9"/>
      <c r="F76" s="9"/>
      <c r="G76" s="9"/>
      <c r="H76" s="9"/>
      <c r="I76" s="9"/>
      <c r="J76" s="9"/>
      <c r="K76" s="9"/>
      <c r="L76" s="9"/>
    </row>
  </sheetData>
  <sheetProtection selectLockedCells="1" selectUnlockedCells="1"/>
  <mergeCells count="5">
    <mergeCell ref="G8:O8"/>
    <mergeCell ref="G9:O9"/>
    <mergeCell ref="G10:O10"/>
    <mergeCell ref="C54:K54"/>
    <mergeCell ref="C76:L7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525"/>
  <sheetViews>
    <sheetView tabSelected="1" zoomScale="95" zoomScaleNormal="95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C19" sqref="C19"/>
    </sheetView>
  </sheetViews>
  <sheetFormatPr defaultColWidth="11.421875" defaultRowHeight="12.75"/>
  <cols>
    <col min="1" max="1" width="4.28125" style="27" customWidth="1"/>
    <col min="2" max="2" width="7.28125" style="24" customWidth="1"/>
    <col min="3" max="3" width="7.57421875" style="0" customWidth="1"/>
    <col min="4" max="4" width="11.57421875" style="24" customWidth="1"/>
    <col min="5" max="5" width="8.00390625" style="28" customWidth="1"/>
    <col min="6" max="6" width="7.57421875" style="28" customWidth="1"/>
    <col min="7" max="7" width="6.8515625" style="29" customWidth="1"/>
    <col min="8" max="8" width="6.57421875" style="30" customWidth="1"/>
    <col min="9" max="9" width="6.8515625" style="28" customWidth="1"/>
    <col min="10" max="10" width="8.00390625" style="28" customWidth="1"/>
    <col min="11" max="11" width="8.00390625" style="24" customWidth="1"/>
    <col min="12" max="12" width="38.140625" style="0" customWidth="1"/>
    <col min="13" max="13" width="4.28125" style="0" customWidth="1"/>
    <col min="14" max="14" width="8.421875" style="0" customWidth="1"/>
    <col min="15" max="15" width="7.00390625" style="0" customWidth="1"/>
    <col min="16" max="16" width="5.7109375" style="0" customWidth="1"/>
    <col min="17" max="17" width="11.57421875" style="31" customWidth="1"/>
    <col min="18" max="16384" width="11.57421875" style="0" customWidth="1"/>
  </cols>
  <sheetData>
    <row r="1" ht="21.75">
      <c r="D1" s="32" t="s">
        <v>66</v>
      </c>
    </row>
    <row r="2" ht="14.25">
      <c r="D2" s="33" t="s">
        <v>67</v>
      </c>
    </row>
    <row r="3" ht="16.5">
      <c r="D3" s="34"/>
    </row>
    <row r="4" ht="14.25">
      <c r="D4" s="33"/>
    </row>
    <row r="5" spans="3:11" ht="14.25">
      <c r="C5" s="35" t="s">
        <v>68</v>
      </c>
      <c r="D5" s="36"/>
      <c r="E5" s="37"/>
      <c r="F5" s="37"/>
      <c r="G5" s="38"/>
      <c r="H5" s="39"/>
      <c r="I5" s="37"/>
      <c r="J5" s="37"/>
      <c r="K5" s="40"/>
    </row>
    <row r="6" spans="3:15" ht="14.25">
      <c r="C6" s="41" t="s">
        <v>69</v>
      </c>
      <c r="D6" s="42" t="s">
        <v>70</v>
      </c>
      <c r="E6" s="37"/>
      <c r="F6" s="43" t="s">
        <v>25</v>
      </c>
      <c r="G6" s="38">
        <f>COUNTIF(G10:G1525,"OK")</f>
        <v>383</v>
      </c>
      <c r="H6" s="39"/>
      <c r="I6" s="37"/>
      <c r="J6" s="37"/>
      <c r="K6" s="40" t="s">
        <v>71</v>
      </c>
      <c r="O6" s="44" t="s">
        <v>72</v>
      </c>
    </row>
    <row r="7" spans="1:15" ht="14.25">
      <c r="A7" s="45" t="s">
        <v>73</v>
      </c>
      <c r="B7" s="29"/>
      <c r="C7" s="38">
        <f>COUNTIF(C10:C1525,"reject")+COUNTIF(C10:C1525,"new-reject")</f>
        <v>60</v>
      </c>
      <c r="D7" s="42">
        <f>ROW(D1525)-ROW(D9)-1</f>
        <v>1515</v>
      </c>
      <c r="E7" s="38"/>
      <c r="F7" s="46" t="s">
        <v>26</v>
      </c>
      <c r="G7" s="38">
        <f>COUNTIF(G10:G1525,"NO")</f>
        <v>60</v>
      </c>
      <c r="H7" s="38"/>
      <c r="I7" s="38"/>
      <c r="J7" s="38"/>
      <c r="K7" s="38">
        <f>COUNTIF(K10:K1525,"arXiv")</f>
        <v>26</v>
      </c>
      <c r="O7" s="47" t="s">
        <v>62</v>
      </c>
    </row>
    <row r="8" spans="1:17" ht="12.75" customHeight="1">
      <c r="A8" s="48" t="s">
        <v>74</v>
      </c>
      <c r="B8" s="31"/>
      <c r="E8" s="49" t="s">
        <v>75</v>
      </c>
      <c r="F8" s="49"/>
      <c r="G8" s="50" t="s">
        <v>76</v>
      </c>
      <c r="H8" s="51" t="s">
        <v>77</v>
      </c>
      <c r="I8" s="52" t="s">
        <v>78</v>
      </c>
      <c r="J8" s="52"/>
      <c r="K8" s="53" t="s">
        <v>79</v>
      </c>
      <c r="O8" s="54" t="s">
        <v>76</v>
      </c>
      <c r="P8" s="55" t="s">
        <v>80</v>
      </c>
      <c r="Q8" s="55"/>
    </row>
    <row r="9" spans="1:17" s="64" customFormat="1" ht="33.75" customHeight="1">
      <c r="A9" s="56" t="s">
        <v>81</v>
      </c>
      <c r="B9" s="57" t="s">
        <v>82</v>
      </c>
      <c r="C9" s="58" t="s">
        <v>83</v>
      </c>
      <c r="D9" s="57" t="s">
        <v>84</v>
      </c>
      <c r="E9" s="59" t="s">
        <v>85</v>
      </c>
      <c r="F9" s="59" t="s">
        <v>86</v>
      </c>
      <c r="G9" s="60" t="s">
        <v>87</v>
      </c>
      <c r="H9" s="61" t="s">
        <v>88</v>
      </c>
      <c r="I9" s="62" t="s">
        <v>17</v>
      </c>
      <c r="J9" s="62" t="s">
        <v>19</v>
      </c>
      <c r="K9" s="63" t="s">
        <v>89</v>
      </c>
      <c r="L9" s="58" t="s">
        <v>90</v>
      </c>
      <c r="N9" s="58" t="s">
        <v>91</v>
      </c>
      <c r="O9" s="60" t="s">
        <v>92</v>
      </c>
      <c r="P9" s="8" t="s">
        <v>93</v>
      </c>
      <c r="Q9" s="31" t="s">
        <v>94</v>
      </c>
    </row>
    <row r="10" spans="1:17" s="64" customFormat="1" ht="14.25">
      <c r="A10" s="65">
        <f aca="true" t="shared" si="0" ref="A10:A452">IF(G10=O10,1,"0")</f>
        <v>1</v>
      </c>
      <c r="B10" s="24"/>
      <c r="C10" t="s">
        <v>95</v>
      </c>
      <c r="D10" s="24" t="s">
        <v>96</v>
      </c>
      <c r="E10" s="66">
        <v>0.98</v>
      </c>
      <c r="F10" s="67"/>
      <c r="G10" s="68">
        <f aca="true" t="shared" si="1" ref="G10:G79">IF(OR(K10="arXiv",K10="thesis"),"OK","NO")</f>
        <v>0</v>
      </c>
      <c r="H10" s="30"/>
      <c r="I10" s="28">
        <v>0.97</v>
      </c>
      <c r="J10" s="28"/>
      <c r="K10" s="24"/>
      <c r="L10" t="s">
        <v>97</v>
      </c>
      <c r="M10" t="s">
        <v>98</v>
      </c>
      <c r="N10"/>
      <c r="O10" s="68" t="s">
        <v>26</v>
      </c>
      <c r="P10" t="s">
        <v>99</v>
      </c>
      <c r="Q10" s="69" t="s">
        <v>100</v>
      </c>
    </row>
    <row r="11" spans="1:17" s="64" customFormat="1" ht="14.25">
      <c r="A11" s="65">
        <f t="shared" si="0"/>
        <v>1</v>
      </c>
      <c r="B11" s="24"/>
      <c r="C11" s="70" t="s">
        <v>83</v>
      </c>
      <c r="D11" s="24" t="s">
        <v>101</v>
      </c>
      <c r="E11" s="71">
        <v>0.98</v>
      </c>
      <c r="F11" s="72"/>
      <c r="G11" s="68">
        <f t="shared" si="1"/>
        <v>0</v>
      </c>
      <c r="H11" s="29"/>
      <c r="I11" s="73"/>
      <c r="J11" s="73"/>
      <c r="K11" s="24"/>
      <c r="L11" s="74" t="s">
        <v>102</v>
      </c>
      <c r="M11" t="s">
        <v>98</v>
      </c>
      <c r="N11"/>
      <c r="O11" s="68" t="s">
        <v>26</v>
      </c>
      <c r="P11" t="s">
        <v>99</v>
      </c>
      <c r="Q11" s="69" t="s">
        <v>103</v>
      </c>
    </row>
    <row r="12" spans="1:16" s="64" customFormat="1" ht="14.25">
      <c r="A12" s="65">
        <f t="shared" si="0"/>
        <v>1</v>
      </c>
      <c r="B12" s="24"/>
      <c r="C12" s="70"/>
      <c r="D12" s="24" t="s">
        <v>104</v>
      </c>
      <c r="E12" s="71">
        <v>0.97</v>
      </c>
      <c r="F12" s="72"/>
      <c r="G12" s="68">
        <f t="shared" si="1"/>
        <v>0</v>
      </c>
      <c r="H12" s="29"/>
      <c r="I12" s="73"/>
      <c r="J12" s="73"/>
      <c r="K12" s="24" t="s">
        <v>105</v>
      </c>
      <c r="L12" s="74" t="s">
        <v>106</v>
      </c>
      <c r="M12" t="s">
        <v>98</v>
      </c>
      <c r="N12"/>
      <c r="O12" s="68" t="s">
        <v>25</v>
      </c>
      <c r="P12"/>
    </row>
    <row r="13" spans="1:16" s="64" customFormat="1" ht="14.25">
      <c r="A13" s="65">
        <f t="shared" si="0"/>
        <v>1</v>
      </c>
      <c r="B13" s="24"/>
      <c r="C13" s="70"/>
      <c r="D13" s="24" t="s">
        <v>107</v>
      </c>
      <c r="E13" s="71">
        <v>0.96</v>
      </c>
      <c r="F13" s="72"/>
      <c r="G13" s="68">
        <f t="shared" si="1"/>
        <v>0</v>
      </c>
      <c r="H13" s="29"/>
      <c r="I13" s="73"/>
      <c r="J13" s="73"/>
      <c r="K13" s="24" t="s">
        <v>79</v>
      </c>
      <c r="L13" s="74" t="s">
        <v>108</v>
      </c>
      <c r="M13" t="s">
        <v>98</v>
      </c>
      <c r="N13"/>
      <c r="O13" s="68" t="s">
        <v>25</v>
      </c>
      <c r="P13"/>
    </row>
    <row r="14" spans="1:16" s="64" customFormat="1" ht="14.25">
      <c r="A14" s="65">
        <f t="shared" si="0"/>
        <v>1</v>
      </c>
      <c r="B14" s="24"/>
      <c r="C14" s="70"/>
      <c r="D14" s="24" t="s">
        <v>109</v>
      </c>
      <c r="E14" s="71">
        <v>0.96</v>
      </c>
      <c r="F14" s="72"/>
      <c r="G14" s="68">
        <f t="shared" si="1"/>
        <v>0</v>
      </c>
      <c r="H14" s="29"/>
      <c r="I14" s="73"/>
      <c r="J14" s="73"/>
      <c r="K14" s="24" t="s">
        <v>79</v>
      </c>
      <c r="L14" s="74" t="s">
        <v>110</v>
      </c>
      <c r="M14" t="s">
        <v>98</v>
      </c>
      <c r="N14"/>
      <c r="O14" s="68" t="s">
        <v>25</v>
      </c>
      <c r="P14"/>
    </row>
    <row r="15" spans="1:17" s="64" customFormat="1" ht="14.25">
      <c r="A15" s="65">
        <f t="shared" si="0"/>
        <v>1</v>
      </c>
      <c r="B15" s="24"/>
      <c r="C15" s="70" t="s">
        <v>83</v>
      </c>
      <c r="D15" s="24" t="s">
        <v>111</v>
      </c>
      <c r="E15" s="71">
        <v>0.96</v>
      </c>
      <c r="F15" s="72"/>
      <c r="G15" s="68">
        <f t="shared" si="1"/>
        <v>0</v>
      </c>
      <c r="H15" s="29"/>
      <c r="I15" s="73"/>
      <c r="J15" s="73"/>
      <c r="K15" s="24"/>
      <c r="L15" s="74" t="s">
        <v>102</v>
      </c>
      <c r="M15" t="s">
        <v>98</v>
      </c>
      <c r="N15"/>
      <c r="O15" s="68" t="s">
        <v>26</v>
      </c>
      <c r="P15" t="s">
        <v>99</v>
      </c>
      <c r="Q15" s="69" t="s">
        <v>103</v>
      </c>
    </row>
    <row r="16" spans="1:17" s="64" customFormat="1" ht="14.25">
      <c r="A16" s="65">
        <f t="shared" si="0"/>
        <v>1</v>
      </c>
      <c r="B16" s="24"/>
      <c r="C16" s="70" t="s">
        <v>83</v>
      </c>
      <c r="D16" s="24" t="s">
        <v>112</v>
      </c>
      <c r="E16" s="71">
        <v>0.96</v>
      </c>
      <c r="F16" s="72"/>
      <c r="G16" s="68">
        <f t="shared" si="1"/>
        <v>0</v>
      </c>
      <c r="H16" s="29"/>
      <c r="I16" s="73"/>
      <c r="J16" s="73"/>
      <c r="K16" s="24"/>
      <c r="L16" s="74" t="s">
        <v>102</v>
      </c>
      <c r="M16" t="s">
        <v>98</v>
      </c>
      <c r="N16"/>
      <c r="O16" s="68" t="s">
        <v>26</v>
      </c>
      <c r="P16" t="s">
        <v>99</v>
      </c>
      <c r="Q16" s="69" t="s">
        <v>103</v>
      </c>
    </row>
    <row r="17" spans="1:17" s="64" customFormat="1" ht="14.25">
      <c r="A17" s="65">
        <f t="shared" si="0"/>
        <v>1</v>
      </c>
      <c r="B17" s="24"/>
      <c r="C17" s="70" t="s">
        <v>83</v>
      </c>
      <c r="D17" s="24" t="s">
        <v>113</v>
      </c>
      <c r="E17" s="71">
        <v>0.96</v>
      </c>
      <c r="F17" s="72"/>
      <c r="G17" s="68">
        <f t="shared" si="1"/>
        <v>0</v>
      </c>
      <c r="H17" s="29"/>
      <c r="I17" s="73"/>
      <c r="J17" s="73"/>
      <c r="K17" s="24"/>
      <c r="L17" s="74" t="s">
        <v>102</v>
      </c>
      <c r="M17" t="s">
        <v>98</v>
      </c>
      <c r="N17"/>
      <c r="O17" s="68" t="s">
        <v>26</v>
      </c>
      <c r="P17" t="s">
        <v>99</v>
      </c>
      <c r="Q17" s="69" t="s">
        <v>103</v>
      </c>
    </row>
    <row r="18" spans="1:16" s="64" customFormat="1" ht="14.25">
      <c r="A18" s="65">
        <f t="shared" si="0"/>
        <v>1</v>
      </c>
      <c r="B18" s="24"/>
      <c r="C18" s="70"/>
      <c r="D18" s="24" t="s">
        <v>114</v>
      </c>
      <c r="E18" s="71">
        <v>0.95</v>
      </c>
      <c r="F18" s="72"/>
      <c r="G18" s="68">
        <f t="shared" si="1"/>
        <v>0</v>
      </c>
      <c r="H18" s="29"/>
      <c r="I18" s="73"/>
      <c r="J18" s="73"/>
      <c r="K18" s="24" t="s">
        <v>79</v>
      </c>
      <c r="L18" s="74" t="s">
        <v>115</v>
      </c>
      <c r="M18" t="s">
        <v>98</v>
      </c>
      <c r="N18"/>
      <c r="O18" s="68" t="s">
        <v>25</v>
      </c>
      <c r="P18"/>
    </row>
    <row r="19" spans="1:17" s="64" customFormat="1" ht="14.25">
      <c r="A19" s="65">
        <f t="shared" si="0"/>
        <v>1</v>
      </c>
      <c r="B19" s="24"/>
      <c r="C19" s="75" t="s">
        <v>95</v>
      </c>
      <c r="D19" s="24" t="s">
        <v>116</v>
      </c>
      <c r="E19" s="71">
        <v>0.95</v>
      </c>
      <c r="F19" s="72"/>
      <c r="G19" s="68">
        <f t="shared" si="1"/>
        <v>0</v>
      </c>
      <c r="H19" s="29"/>
      <c r="I19" s="73"/>
      <c r="J19" s="73"/>
      <c r="K19" s="24"/>
      <c r="L19" s="74" t="s">
        <v>117</v>
      </c>
      <c r="M19" t="s">
        <v>98</v>
      </c>
      <c r="N19"/>
      <c r="O19" s="68" t="s">
        <v>26</v>
      </c>
      <c r="P19" t="s">
        <v>99</v>
      </c>
      <c r="Q19" s="69" t="s">
        <v>118</v>
      </c>
    </row>
    <row r="20" spans="1:17" s="64" customFormat="1" ht="14.25">
      <c r="A20" s="65">
        <f t="shared" si="0"/>
        <v>1</v>
      </c>
      <c r="B20" s="24"/>
      <c r="C20" s="75" t="s">
        <v>95</v>
      </c>
      <c r="D20" s="24" t="s">
        <v>119</v>
      </c>
      <c r="E20" s="71">
        <v>0.95</v>
      </c>
      <c r="F20" s="72"/>
      <c r="G20" s="68">
        <f t="shared" si="1"/>
        <v>0</v>
      </c>
      <c r="H20" s="29"/>
      <c r="I20" s="73"/>
      <c r="J20" s="73"/>
      <c r="K20" s="24"/>
      <c r="L20" s="74" t="s">
        <v>117</v>
      </c>
      <c r="M20" t="s">
        <v>98</v>
      </c>
      <c r="N20"/>
      <c r="O20" s="68" t="s">
        <v>26</v>
      </c>
      <c r="P20" t="s">
        <v>99</v>
      </c>
      <c r="Q20" s="69" t="s">
        <v>120</v>
      </c>
    </row>
    <row r="21" spans="1:16" s="64" customFormat="1" ht="14.25">
      <c r="A21" s="65">
        <f t="shared" si="0"/>
        <v>1</v>
      </c>
      <c r="B21" s="24"/>
      <c r="C21" s="70"/>
      <c r="D21" s="24" t="s">
        <v>121</v>
      </c>
      <c r="E21" s="71">
        <v>0.94</v>
      </c>
      <c r="F21" s="72"/>
      <c r="G21" s="68">
        <f t="shared" si="1"/>
        <v>0</v>
      </c>
      <c r="H21" s="29"/>
      <c r="I21" s="73"/>
      <c r="J21" s="73"/>
      <c r="K21" s="24" t="s">
        <v>79</v>
      </c>
      <c r="L21" s="74" t="s">
        <v>115</v>
      </c>
      <c r="M21" t="s">
        <v>98</v>
      </c>
      <c r="N21"/>
      <c r="O21" s="68" t="s">
        <v>25</v>
      </c>
      <c r="P21"/>
    </row>
    <row r="22" spans="1:16" s="64" customFormat="1" ht="14.25">
      <c r="A22" s="65">
        <f t="shared" si="0"/>
        <v>0</v>
      </c>
      <c r="B22" s="24"/>
      <c r="C22" s="70" t="s">
        <v>83</v>
      </c>
      <c r="D22" s="24" t="s">
        <v>122</v>
      </c>
      <c r="E22" s="71">
        <v>0.94</v>
      </c>
      <c r="F22" s="72"/>
      <c r="G22" s="68">
        <f t="shared" si="1"/>
        <v>0</v>
      </c>
      <c r="H22" s="29"/>
      <c r="I22" s="73"/>
      <c r="J22" s="73"/>
      <c r="K22" s="24" t="s">
        <v>79</v>
      </c>
      <c r="L22" s="74" t="s">
        <v>123</v>
      </c>
      <c r="M22" t="s">
        <v>98</v>
      </c>
      <c r="N22"/>
      <c r="O22" s="68" t="s">
        <v>26</v>
      </c>
      <c r="P22"/>
    </row>
    <row r="23" spans="1:17" s="64" customFormat="1" ht="14.25">
      <c r="A23" s="65">
        <f t="shared" si="0"/>
        <v>1</v>
      </c>
      <c r="B23" s="24"/>
      <c r="C23" s="70" t="s">
        <v>83</v>
      </c>
      <c r="D23" s="24" t="s">
        <v>124</v>
      </c>
      <c r="E23" s="71">
        <v>0.94</v>
      </c>
      <c r="F23" s="72"/>
      <c r="G23" s="68">
        <f t="shared" si="1"/>
        <v>0</v>
      </c>
      <c r="H23" s="29"/>
      <c r="I23" s="73"/>
      <c r="J23" s="73"/>
      <c r="K23" s="24"/>
      <c r="L23" s="74" t="s">
        <v>102</v>
      </c>
      <c r="M23" t="s">
        <v>98</v>
      </c>
      <c r="N23"/>
      <c r="O23" s="68" t="s">
        <v>26</v>
      </c>
      <c r="P23" t="s">
        <v>99</v>
      </c>
      <c r="Q23" s="69" t="s">
        <v>103</v>
      </c>
    </row>
    <row r="24" spans="1:16" s="64" customFormat="1" ht="14.25">
      <c r="A24" s="65">
        <f t="shared" si="0"/>
        <v>1</v>
      </c>
      <c r="B24" s="24"/>
      <c r="C24" s="70"/>
      <c r="D24" s="24" t="s">
        <v>125</v>
      </c>
      <c r="E24" s="71">
        <v>0.93</v>
      </c>
      <c r="F24" s="72"/>
      <c r="G24" s="68">
        <f t="shared" si="1"/>
        <v>0</v>
      </c>
      <c r="H24" s="29"/>
      <c r="I24" s="73"/>
      <c r="J24" s="73"/>
      <c r="K24" s="24" t="s">
        <v>79</v>
      </c>
      <c r="L24" s="74" t="s">
        <v>115</v>
      </c>
      <c r="M24" t="s">
        <v>98</v>
      </c>
      <c r="N24"/>
      <c r="O24" s="68" t="s">
        <v>25</v>
      </c>
      <c r="P24"/>
    </row>
    <row r="25" spans="1:16" s="64" customFormat="1" ht="14.25">
      <c r="A25" s="65">
        <f t="shared" si="0"/>
        <v>1</v>
      </c>
      <c r="B25" s="24"/>
      <c r="C25" s="70"/>
      <c r="D25" s="24" t="s">
        <v>126</v>
      </c>
      <c r="E25" s="71">
        <v>0.93</v>
      </c>
      <c r="F25" s="72"/>
      <c r="G25" s="68">
        <f t="shared" si="1"/>
        <v>0</v>
      </c>
      <c r="H25" s="29"/>
      <c r="I25" s="73"/>
      <c r="J25" s="73"/>
      <c r="K25" s="24" t="s">
        <v>79</v>
      </c>
      <c r="L25" s="74" t="s">
        <v>115</v>
      </c>
      <c r="M25" t="s">
        <v>98</v>
      </c>
      <c r="N25"/>
      <c r="O25" s="68" t="s">
        <v>25</v>
      </c>
      <c r="P25"/>
    </row>
    <row r="26" spans="1:16" s="64" customFormat="1" ht="14.25">
      <c r="A26" s="65">
        <f t="shared" si="0"/>
        <v>1</v>
      </c>
      <c r="B26" s="24"/>
      <c r="C26" s="70"/>
      <c r="D26" s="24" t="s">
        <v>127</v>
      </c>
      <c r="E26" s="71">
        <v>0.92</v>
      </c>
      <c r="F26" s="72"/>
      <c r="G26" s="68">
        <f t="shared" si="1"/>
        <v>0</v>
      </c>
      <c r="H26" s="29"/>
      <c r="I26" s="73"/>
      <c r="J26" s="73"/>
      <c r="K26" s="24" t="s">
        <v>79</v>
      </c>
      <c r="L26" s="74" t="s">
        <v>115</v>
      </c>
      <c r="M26" t="s">
        <v>98</v>
      </c>
      <c r="N26"/>
      <c r="O26" s="68" t="s">
        <v>25</v>
      </c>
      <c r="P26"/>
    </row>
    <row r="27" spans="1:16" s="64" customFormat="1" ht="14.25">
      <c r="A27" s="65">
        <f t="shared" si="0"/>
        <v>1</v>
      </c>
      <c r="B27" s="24"/>
      <c r="C27" s="70"/>
      <c r="D27" s="24" t="s">
        <v>128</v>
      </c>
      <c r="E27" s="71">
        <v>0.92</v>
      </c>
      <c r="F27" s="72"/>
      <c r="G27" s="68">
        <f t="shared" si="1"/>
        <v>0</v>
      </c>
      <c r="H27" s="29"/>
      <c r="I27" s="73"/>
      <c r="J27" s="73"/>
      <c r="K27" s="24" t="s">
        <v>79</v>
      </c>
      <c r="L27" s="74" t="s">
        <v>115</v>
      </c>
      <c r="M27" t="s">
        <v>98</v>
      </c>
      <c r="N27"/>
      <c r="O27" s="68" t="s">
        <v>25</v>
      </c>
      <c r="P27"/>
    </row>
    <row r="28" spans="1:16" s="64" customFormat="1" ht="14.25">
      <c r="A28" s="65">
        <f t="shared" si="0"/>
        <v>1</v>
      </c>
      <c r="B28" s="24"/>
      <c r="C28" s="70"/>
      <c r="D28" s="24" t="s">
        <v>129</v>
      </c>
      <c r="E28" s="71">
        <v>0.88</v>
      </c>
      <c r="F28" s="72"/>
      <c r="G28" s="68">
        <f t="shared" si="1"/>
        <v>0</v>
      </c>
      <c r="H28" s="29"/>
      <c r="I28" s="73"/>
      <c r="J28" s="73"/>
      <c r="K28" s="24" t="s">
        <v>79</v>
      </c>
      <c r="L28" s="74" t="s">
        <v>115</v>
      </c>
      <c r="M28" t="s">
        <v>98</v>
      </c>
      <c r="N28"/>
      <c r="O28" s="68" t="s">
        <v>25</v>
      </c>
      <c r="P28"/>
    </row>
    <row r="29" spans="1:16" s="64" customFormat="1" ht="14.25">
      <c r="A29" s="65">
        <f t="shared" si="0"/>
        <v>1</v>
      </c>
      <c r="B29" s="24"/>
      <c r="C29"/>
      <c r="D29" s="24" t="s">
        <v>130</v>
      </c>
      <c r="E29" s="66">
        <v>0.88</v>
      </c>
      <c r="F29" s="67"/>
      <c r="G29" s="68">
        <f t="shared" si="1"/>
        <v>0</v>
      </c>
      <c r="H29" s="30"/>
      <c r="I29" s="28"/>
      <c r="J29" s="28"/>
      <c r="K29" s="24" t="s">
        <v>79</v>
      </c>
      <c r="L29" s="74" t="s">
        <v>115</v>
      </c>
      <c r="M29" t="s">
        <v>98</v>
      </c>
      <c r="N29"/>
      <c r="O29" s="68" t="s">
        <v>25</v>
      </c>
      <c r="P29"/>
    </row>
    <row r="30" spans="1:17" s="64" customFormat="1" ht="14.25">
      <c r="A30" s="65">
        <f t="shared" si="0"/>
        <v>1</v>
      </c>
      <c r="B30" s="24"/>
      <c r="C30" s="75" t="s">
        <v>95</v>
      </c>
      <c r="D30" s="24" t="s">
        <v>131</v>
      </c>
      <c r="E30" s="71">
        <v>0.87</v>
      </c>
      <c r="F30" s="72"/>
      <c r="G30" s="68">
        <f t="shared" si="1"/>
        <v>0</v>
      </c>
      <c r="H30" s="29"/>
      <c r="I30" s="73">
        <v>0.86</v>
      </c>
      <c r="J30" s="73"/>
      <c r="K30" s="24"/>
      <c r="L30" s="74" t="s">
        <v>132</v>
      </c>
      <c r="M30" t="s">
        <v>98</v>
      </c>
      <c r="N30"/>
      <c r="O30" s="68" t="s">
        <v>26</v>
      </c>
      <c r="P30" t="s">
        <v>99</v>
      </c>
      <c r="Q30" s="69" t="s">
        <v>133</v>
      </c>
    </row>
    <row r="31" spans="1:17" s="64" customFormat="1" ht="14.25">
      <c r="A31" s="65">
        <f t="shared" si="0"/>
        <v>1</v>
      </c>
      <c r="B31" s="24"/>
      <c r="C31" s="70" t="s">
        <v>83</v>
      </c>
      <c r="D31" s="24" t="s">
        <v>134</v>
      </c>
      <c r="E31" s="71">
        <v>0.87</v>
      </c>
      <c r="F31" s="72"/>
      <c r="G31" s="68">
        <f t="shared" si="1"/>
        <v>0</v>
      </c>
      <c r="H31" s="76"/>
      <c r="I31" s="73"/>
      <c r="J31" s="73"/>
      <c r="K31" s="24"/>
      <c r="L31" s="74" t="s">
        <v>135</v>
      </c>
      <c r="M31" t="s">
        <v>98</v>
      </c>
      <c r="N31" s="70"/>
      <c r="O31" s="68" t="s">
        <v>26</v>
      </c>
      <c r="P31" t="s">
        <v>99</v>
      </c>
      <c r="Q31" s="69" t="s">
        <v>103</v>
      </c>
    </row>
    <row r="32" spans="1:17" s="64" customFormat="1" ht="14.25">
      <c r="A32" s="65">
        <f t="shared" si="0"/>
        <v>1</v>
      </c>
      <c r="B32" s="24"/>
      <c r="C32" s="70" t="s">
        <v>83</v>
      </c>
      <c r="D32" s="24" t="s">
        <v>136</v>
      </c>
      <c r="E32" s="71">
        <v>0.86</v>
      </c>
      <c r="F32" s="72"/>
      <c r="G32" s="68">
        <f t="shared" si="1"/>
        <v>0</v>
      </c>
      <c r="H32" s="29"/>
      <c r="I32" s="73"/>
      <c r="J32" s="73"/>
      <c r="K32" s="24"/>
      <c r="L32" s="74" t="s">
        <v>137</v>
      </c>
      <c r="M32" t="s">
        <v>98</v>
      </c>
      <c r="N32" s="70"/>
      <c r="O32" s="68" t="s">
        <v>26</v>
      </c>
      <c r="P32" t="s">
        <v>99</v>
      </c>
      <c r="Q32" s="69" t="s">
        <v>138</v>
      </c>
    </row>
    <row r="33" spans="1:16" s="64" customFormat="1" ht="14.25">
      <c r="A33" s="65">
        <f t="shared" si="0"/>
        <v>1</v>
      </c>
      <c r="B33" s="24"/>
      <c r="C33" s="70"/>
      <c r="D33" s="24" t="s">
        <v>139</v>
      </c>
      <c r="E33" s="71">
        <v>0.86</v>
      </c>
      <c r="F33" s="72"/>
      <c r="G33" s="68">
        <f t="shared" si="1"/>
        <v>0</v>
      </c>
      <c r="H33" s="29"/>
      <c r="I33" s="73"/>
      <c r="J33" s="73"/>
      <c r="K33" s="24" t="s">
        <v>79</v>
      </c>
      <c r="L33" s="74" t="s">
        <v>140</v>
      </c>
      <c r="M33" t="s">
        <v>98</v>
      </c>
      <c r="N33" s="70"/>
      <c r="O33" s="68" t="s">
        <v>25</v>
      </c>
      <c r="P33"/>
    </row>
    <row r="34" spans="1:16" s="64" customFormat="1" ht="14.25">
      <c r="A34" s="65">
        <f t="shared" si="0"/>
        <v>1</v>
      </c>
      <c r="B34" s="24"/>
      <c r="C34" s="70"/>
      <c r="D34" s="24" t="s">
        <v>141</v>
      </c>
      <c r="E34" s="71">
        <v>0.83</v>
      </c>
      <c r="F34" s="72"/>
      <c r="G34" s="68">
        <f t="shared" si="1"/>
        <v>0</v>
      </c>
      <c r="H34" s="29"/>
      <c r="I34" s="73"/>
      <c r="J34" s="73"/>
      <c r="K34" s="24" t="s">
        <v>79</v>
      </c>
      <c r="L34" s="74" t="s">
        <v>140</v>
      </c>
      <c r="M34" t="s">
        <v>98</v>
      </c>
      <c r="N34" s="70"/>
      <c r="O34" s="68" t="s">
        <v>25</v>
      </c>
      <c r="P34"/>
    </row>
    <row r="35" spans="1:16" s="64" customFormat="1" ht="14.25">
      <c r="A35" s="65">
        <f t="shared" si="0"/>
        <v>1</v>
      </c>
      <c r="B35" s="24"/>
      <c r="C35" s="70"/>
      <c r="D35" s="24" t="s">
        <v>142</v>
      </c>
      <c r="E35" s="71">
        <v>0.83</v>
      </c>
      <c r="F35" s="72"/>
      <c r="G35" s="68">
        <f t="shared" si="1"/>
        <v>0</v>
      </c>
      <c r="H35" s="29"/>
      <c r="I35" s="73"/>
      <c r="J35" s="73"/>
      <c r="K35" s="24" t="s">
        <v>79</v>
      </c>
      <c r="L35" s="74" t="s">
        <v>143</v>
      </c>
      <c r="M35" t="s">
        <v>98</v>
      </c>
      <c r="N35" s="70"/>
      <c r="O35" s="68" t="s">
        <v>25</v>
      </c>
      <c r="P35"/>
    </row>
    <row r="36" spans="1:16" s="64" customFormat="1" ht="14.25">
      <c r="A36" s="65">
        <f t="shared" si="0"/>
        <v>1</v>
      </c>
      <c r="B36" s="24"/>
      <c r="C36" s="70"/>
      <c r="D36" s="24" t="s">
        <v>144</v>
      </c>
      <c r="E36" s="71">
        <v>0.82</v>
      </c>
      <c r="F36" s="72"/>
      <c r="G36" s="68">
        <f t="shared" si="1"/>
        <v>0</v>
      </c>
      <c r="H36" s="29"/>
      <c r="I36" s="73"/>
      <c r="J36" s="73"/>
      <c r="K36" s="24" t="s">
        <v>79</v>
      </c>
      <c r="L36" s="74" t="s">
        <v>145</v>
      </c>
      <c r="M36" t="s">
        <v>98</v>
      </c>
      <c r="N36" s="70"/>
      <c r="O36" s="68" t="s">
        <v>25</v>
      </c>
      <c r="P36"/>
    </row>
    <row r="37" spans="1:16" s="64" customFormat="1" ht="14.25">
      <c r="A37" s="65">
        <f t="shared" si="0"/>
        <v>1</v>
      </c>
      <c r="B37" s="24"/>
      <c r="C37" s="70"/>
      <c r="D37" s="24" t="s">
        <v>146</v>
      </c>
      <c r="E37" s="71">
        <v>0.79</v>
      </c>
      <c r="F37" s="72"/>
      <c r="G37" s="68">
        <f t="shared" si="1"/>
        <v>0</v>
      </c>
      <c r="H37" s="29"/>
      <c r="I37" s="73"/>
      <c r="J37" s="73"/>
      <c r="K37" s="24" t="s">
        <v>79</v>
      </c>
      <c r="L37" s="74" t="s">
        <v>115</v>
      </c>
      <c r="M37" t="s">
        <v>98</v>
      </c>
      <c r="N37" s="70"/>
      <c r="O37" s="68" t="s">
        <v>25</v>
      </c>
      <c r="P37"/>
    </row>
    <row r="38" spans="1:16" s="64" customFormat="1" ht="14.25">
      <c r="A38" s="65">
        <f t="shared" si="0"/>
        <v>1</v>
      </c>
      <c r="B38" s="24"/>
      <c r="C38"/>
      <c r="D38" s="24" t="s">
        <v>147</v>
      </c>
      <c r="E38" s="66">
        <v>0.79</v>
      </c>
      <c r="F38" s="67"/>
      <c r="G38" s="68">
        <f t="shared" si="1"/>
        <v>0</v>
      </c>
      <c r="H38" s="30"/>
      <c r="I38" s="28"/>
      <c r="J38" s="28"/>
      <c r="K38" s="24" t="s">
        <v>79</v>
      </c>
      <c r="L38" s="74" t="s">
        <v>115</v>
      </c>
      <c r="M38" t="s">
        <v>98</v>
      </c>
      <c r="N38"/>
      <c r="O38" s="68" t="s">
        <v>25</v>
      </c>
      <c r="P38"/>
    </row>
    <row r="39" spans="1:16" s="64" customFormat="1" ht="14.25">
      <c r="A39" s="65">
        <f t="shared" si="0"/>
        <v>1</v>
      </c>
      <c r="B39" s="24"/>
      <c r="C39" s="70"/>
      <c r="D39" s="24" t="s">
        <v>148</v>
      </c>
      <c r="E39" s="71">
        <v>0.76</v>
      </c>
      <c r="F39" s="72"/>
      <c r="G39" s="68">
        <f t="shared" si="1"/>
        <v>0</v>
      </c>
      <c r="H39" s="29"/>
      <c r="I39" s="73"/>
      <c r="J39" s="73"/>
      <c r="K39" s="24" t="s">
        <v>79</v>
      </c>
      <c r="L39" s="74" t="s">
        <v>115</v>
      </c>
      <c r="M39" t="s">
        <v>98</v>
      </c>
      <c r="N39" s="70"/>
      <c r="O39" s="68" t="s">
        <v>25</v>
      </c>
      <c r="P39"/>
    </row>
    <row r="40" spans="1:17" s="64" customFormat="1" ht="14.25">
      <c r="A40" s="65">
        <f t="shared" si="0"/>
        <v>1</v>
      </c>
      <c r="B40" s="24"/>
      <c r="C40" s="70" t="s">
        <v>83</v>
      </c>
      <c r="D40" s="24" t="s">
        <v>149</v>
      </c>
      <c r="E40" s="71">
        <v>0.76</v>
      </c>
      <c r="F40" s="72"/>
      <c r="G40" s="68">
        <f t="shared" si="1"/>
        <v>0</v>
      </c>
      <c r="H40" s="29"/>
      <c r="I40" s="73"/>
      <c r="J40" s="73"/>
      <c r="K40" s="24"/>
      <c r="L40" s="74" t="s">
        <v>150</v>
      </c>
      <c r="M40" t="s">
        <v>98</v>
      </c>
      <c r="N40"/>
      <c r="O40" s="68" t="s">
        <v>26</v>
      </c>
      <c r="P40" t="s">
        <v>99</v>
      </c>
      <c r="Q40" s="69" t="s">
        <v>151</v>
      </c>
    </row>
    <row r="41" spans="1:17" s="64" customFormat="1" ht="14.25">
      <c r="A41" s="65">
        <f t="shared" si="0"/>
        <v>1</v>
      </c>
      <c r="B41" s="24"/>
      <c r="C41" t="s">
        <v>83</v>
      </c>
      <c r="D41" s="24" t="s">
        <v>152</v>
      </c>
      <c r="E41" s="66">
        <v>0.75</v>
      </c>
      <c r="F41" s="67"/>
      <c r="G41" s="68">
        <f t="shared" si="1"/>
        <v>0</v>
      </c>
      <c r="H41" s="30"/>
      <c r="I41" s="28">
        <v>0.37</v>
      </c>
      <c r="J41" s="28">
        <v>0.03</v>
      </c>
      <c r="K41" s="24"/>
      <c r="L41" t="s">
        <v>153</v>
      </c>
      <c r="M41" t="s">
        <v>98</v>
      </c>
      <c r="N41"/>
      <c r="O41" s="68" t="s">
        <v>26</v>
      </c>
      <c r="P41" t="s">
        <v>99</v>
      </c>
      <c r="Q41" s="69" t="s">
        <v>154</v>
      </c>
    </row>
    <row r="42" spans="1:16" s="64" customFormat="1" ht="14.25">
      <c r="A42" s="65">
        <f t="shared" si="0"/>
        <v>1</v>
      </c>
      <c r="B42" s="24"/>
      <c r="C42" s="70"/>
      <c r="D42" s="24" t="s">
        <v>155</v>
      </c>
      <c r="E42" s="71">
        <v>0.72</v>
      </c>
      <c r="F42" s="72"/>
      <c r="G42" s="68">
        <f t="shared" si="1"/>
        <v>0</v>
      </c>
      <c r="H42" s="29"/>
      <c r="I42" s="73"/>
      <c r="J42" s="73"/>
      <c r="K42" s="24" t="s">
        <v>79</v>
      </c>
      <c r="L42" s="74" t="s">
        <v>156</v>
      </c>
      <c r="M42" t="s">
        <v>98</v>
      </c>
      <c r="N42"/>
      <c r="O42" s="68" t="s">
        <v>25</v>
      </c>
      <c r="P42"/>
    </row>
    <row r="43" spans="1:17" s="64" customFormat="1" ht="14.25">
      <c r="A43" s="65">
        <f t="shared" si="0"/>
        <v>1</v>
      </c>
      <c r="B43" s="24"/>
      <c r="C43" s="75" t="s">
        <v>95</v>
      </c>
      <c r="D43" s="24" t="s">
        <v>157</v>
      </c>
      <c r="E43" s="71">
        <v>0.71</v>
      </c>
      <c r="F43" s="72"/>
      <c r="G43" s="68">
        <f t="shared" si="1"/>
        <v>0</v>
      </c>
      <c r="H43" s="29">
        <v>0.65</v>
      </c>
      <c r="I43" s="73">
        <v>0.11</v>
      </c>
      <c r="J43" s="73"/>
      <c r="K43" s="24"/>
      <c r="L43" s="74" t="s">
        <v>158</v>
      </c>
      <c r="M43" t="s">
        <v>98</v>
      </c>
      <c r="N43"/>
      <c r="O43" s="68" t="s">
        <v>26</v>
      </c>
      <c r="P43" t="s">
        <v>159</v>
      </c>
      <c r="Q43" s="24" t="s">
        <v>160</v>
      </c>
    </row>
    <row r="44" spans="1:16" s="64" customFormat="1" ht="14.25">
      <c r="A44" s="65">
        <f t="shared" si="0"/>
        <v>1</v>
      </c>
      <c r="B44" s="77" t="s">
        <v>161</v>
      </c>
      <c r="C44" s="70"/>
      <c r="D44" s="24" t="s">
        <v>162</v>
      </c>
      <c r="E44" s="71">
        <v>0.7</v>
      </c>
      <c r="F44" s="72"/>
      <c r="G44" s="68">
        <f t="shared" si="1"/>
        <v>0</v>
      </c>
      <c r="H44" s="29"/>
      <c r="I44" s="73"/>
      <c r="J44" s="73"/>
      <c r="K44" s="24" t="s">
        <v>79</v>
      </c>
      <c r="L44" s="74" t="s">
        <v>163</v>
      </c>
      <c r="M44" t="s">
        <v>98</v>
      </c>
      <c r="N44"/>
      <c r="O44" s="68" t="s">
        <v>25</v>
      </c>
      <c r="P44"/>
    </row>
    <row r="45" spans="1:17" s="64" customFormat="1" ht="14.25">
      <c r="A45" s="65">
        <f t="shared" si="0"/>
        <v>1</v>
      </c>
      <c r="B45" s="24"/>
      <c r="C45" s="70" t="s">
        <v>83</v>
      </c>
      <c r="D45" s="24" t="s">
        <v>164</v>
      </c>
      <c r="E45" s="71">
        <v>0.69</v>
      </c>
      <c r="F45" s="72"/>
      <c r="G45" s="68">
        <f t="shared" si="1"/>
        <v>0</v>
      </c>
      <c r="H45" s="29"/>
      <c r="I45" s="28"/>
      <c r="J45" s="73">
        <v>0.06</v>
      </c>
      <c r="K45" s="24"/>
      <c r="L45" s="74" t="s">
        <v>165</v>
      </c>
      <c r="M45" t="s">
        <v>98</v>
      </c>
      <c r="N45"/>
      <c r="O45" s="68" t="s">
        <v>26</v>
      </c>
      <c r="P45" t="s">
        <v>159</v>
      </c>
      <c r="Q45" s="69" t="s">
        <v>103</v>
      </c>
    </row>
    <row r="46" spans="1:17" s="64" customFormat="1" ht="14.25">
      <c r="A46" s="65">
        <f t="shared" si="0"/>
        <v>1</v>
      </c>
      <c r="B46" s="24"/>
      <c r="C46" s="75" t="s">
        <v>95</v>
      </c>
      <c r="D46" s="24" t="s">
        <v>166</v>
      </c>
      <c r="E46" s="71">
        <v>0.69</v>
      </c>
      <c r="F46" s="72"/>
      <c r="G46" s="68">
        <f t="shared" si="1"/>
        <v>0</v>
      </c>
      <c r="H46" s="29"/>
      <c r="I46" s="73"/>
      <c r="J46" s="73"/>
      <c r="K46" s="24"/>
      <c r="L46" s="74" t="s">
        <v>167</v>
      </c>
      <c r="M46" t="s">
        <v>98</v>
      </c>
      <c r="N46"/>
      <c r="O46" s="68" t="s">
        <v>26</v>
      </c>
      <c r="P46" t="s">
        <v>99</v>
      </c>
      <c r="Q46" s="69" t="s">
        <v>168</v>
      </c>
    </row>
    <row r="47" spans="1:17" s="64" customFormat="1" ht="14.25">
      <c r="A47" s="65">
        <f t="shared" si="0"/>
        <v>1</v>
      </c>
      <c r="B47" s="24"/>
      <c r="C47" s="75" t="s">
        <v>95</v>
      </c>
      <c r="D47" s="24" t="s">
        <v>169</v>
      </c>
      <c r="E47" s="71">
        <v>0.67</v>
      </c>
      <c r="F47" s="72"/>
      <c r="G47" s="68">
        <f t="shared" si="1"/>
        <v>0</v>
      </c>
      <c r="H47" s="29"/>
      <c r="I47" s="73"/>
      <c r="J47" s="73"/>
      <c r="K47" s="24"/>
      <c r="L47" s="74" t="s">
        <v>102</v>
      </c>
      <c r="M47" t="s">
        <v>98</v>
      </c>
      <c r="N47"/>
      <c r="O47" s="68" t="s">
        <v>26</v>
      </c>
      <c r="P47" t="s">
        <v>99</v>
      </c>
      <c r="Q47" s="69" t="s">
        <v>170</v>
      </c>
    </row>
    <row r="48" spans="1:17" s="64" customFormat="1" ht="14.25">
      <c r="A48" s="65">
        <f t="shared" si="0"/>
        <v>1</v>
      </c>
      <c r="B48" s="24"/>
      <c r="C48" s="75" t="s">
        <v>95</v>
      </c>
      <c r="D48" s="24" t="s">
        <v>171</v>
      </c>
      <c r="E48" s="66">
        <v>0.67</v>
      </c>
      <c r="F48" s="67"/>
      <c r="G48" s="68">
        <f t="shared" si="1"/>
        <v>0</v>
      </c>
      <c r="H48" s="30"/>
      <c r="I48" s="28">
        <v>0.18</v>
      </c>
      <c r="J48" s="28"/>
      <c r="K48" s="24"/>
      <c r="L48" t="s">
        <v>172</v>
      </c>
      <c r="M48" t="s">
        <v>98</v>
      </c>
      <c r="N48"/>
      <c r="O48" s="68" t="s">
        <v>26</v>
      </c>
      <c r="P48" t="s">
        <v>159</v>
      </c>
      <c r="Q48" s="24" t="s">
        <v>160</v>
      </c>
    </row>
    <row r="49" spans="1:17" s="64" customFormat="1" ht="14.25">
      <c r="A49" s="65">
        <f t="shared" si="0"/>
        <v>1</v>
      </c>
      <c r="B49" s="24"/>
      <c r="C49" s="70" t="s">
        <v>83</v>
      </c>
      <c r="D49" s="24" t="s">
        <v>173</v>
      </c>
      <c r="E49" s="66">
        <v>0.65</v>
      </c>
      <c r="F49" s="67"/>
      <c r="G49" s="68">
        <f t="shared" si="1"/>
        <v>0</v>
      </c>
      <c r="H49" s="30"/>
      <c r="I49" s="28">
        <v>0.14</v>
      </c>
      <c r="J49" s="28"/>
      <c r="K49" s="24"/>
      <c r="L49" t="s">
        <v>174</v>
      </c>
      <c r="M49" t="s">
        <v>98</v>
      </c>
      <c r="N49"/>
      <c r="O49" s="68" t="s">
        <v>26</v>
      </c>
      <c r="P49" t="s">
        <v>99</v>
      </c>
      <c r="Q49" s="24" t="s">
        <v>160</v>
      </c>
    </row>
    <row r="50" spans="1:17" s="64" customFormat="1" ht="14.25">
      <c r="A50" s="65">
        <f t="shared" si="0"/>
        <v>1</v>
      </c>
      <c r="B50" s="24"/>
      <c r="C50" s="70" t="s">
        <v>83</v>
      </c>
      <c r="D50" s="24" t="s">
        <v>175</v>
      </c>
      <c r="E50" s="71">
        <v>0.64</v>
      </c>
      <c r="F50" s="72"/>
      <c r="G50" s="68">
        <f t="shared" si="1"/>
        <v>0</v>
      </c>
      <c r="H50" s="29"/>
      <c r="I50" s="73"/>
      <c r="J50" s="73"/>
      <c r="K50" s="24"/>
      <c r="L50" s="74" t="s">
        <v>176</v>
      </c>
      <c r="M50" t="s">
        <v>98</v>
      </c>
      <c r="N50"/>
      <c r="O50" s="68" t="s">
        <v>26</v>
      </c>
      <c r="P50" t="s">
        <v>99</v>
      </c>
      <c r="Q50" s="69" t="s">
        <v>177</v>
      </c>
    </row>
    <row r="51" spans="1:16" s="64" customFormat="1" ht="14.25">
      <c r="A51" s="65">
        <f t="shared" si="0"/>
        <v>1</v>
      </c>
      <c r="B51" s="24"/>
      <c r="C51" s="70"/>
      <c r="D51" s="24" t="s">
        <v>178</v>
      </c>
      <c r="E51" s="71">
        <v>0.63</v>
      </c>
      <c r="F51" s="72"/>
      <c r="G51" s="68">
        <f t="shared" si="1"/>
        <v>0</v>
      </c>
      <c r="H51" s="29"/>
      <c r="I51" s="73"/>
      <c r="J51" s="73"/>
      <c r="K51" s="24" t="s">
        <v>79</v>
      </c>
      <c r="L51" s="74" t="s">
        <v>179</v>
      </c>
      <c r="M51" t="s">
        <v>98</v>
      </c>
      <c r="N51"/>
      <c r="O51" s="68" t="s">
        <v>25</v>
      </c>
      <c r="P51"/>
    </row>
    <row r="52" spans="1:16" s="64" customFormat="1" ht="14.25">
      <c r="A52" s="65">
        <f t="shared" si="0"/>
        <v>1</v>
      </c>
      <c r="B52" s="24"/>
      <c r="C52" s="70"/>
      <c r="D52" s="24" t="s">
        <v>180</v>
      </c>
      <c r="E52" s="71">
        <v>0.61</v>
      </c>
      <c r="F52" s="72"/>
      <c r="G52" s="68">
        <f t="shared" si="1"/>
        <v>0</v>
      </c>
      <c r="H52" s="29"/>
      <c r="I52" s="28"/>
      <c r="J52" s="73">
        <v>0.1</v>
      </c>
      <c r="K52" s="24" t="s">
        <v>79</v>
      </c>
      <c r="L52" s="74" t="s">
        <v>181</v>
      </c>
      <c r="M52" t="s">
        <v>98</v>
      </c>
      <c r="N52"/>
      <c r="O52" s="68" t="s">
        <v>25</v>
      </c>
      <c r="P52"/>
    </row>
    <row r="53" spans="1:17" s="64" customFormat="1" ht="14.25">
      <c r="A53" s="65">
        <f t="shared" si="0"/>
        <v>1</v>
      </c>
      <c r="B53" s="24"/>
      <c r="C53" s="75" t="s">
        <v>95</v>
      </c>
      <c r="D53" s="24" t="s">
        <v>182</v>
      </c>
      <c r="E53" s="66">
        <v>0.61</v>
      </c>
      <c r="F53" s="67"/>
      <c r="G53" s="68">
        <f t="shared" si="1"/>
        <v>0</v>
      </c>
      <c r="H53" s="30"/>
      <c r="I53" s="28"/>
      <c r="J53" s="28">
        <v>0.08</v>
      </c>
      <c r="K53" s="24"/>
      <c r="L53" t="s">
        <v>183</v>
      </c>
      <c r="M53" t="s">
        <v>98</v>
      </c>
      <c r="N53"/>
      <c r="O53" s="68" t="s">
        <v>26</v>
      </c>
      <c r="P53" t="s">
        <v>99</v>
      </c>
      <c r="Q53" s="24" t="s">
        <v>160</v>
      </c>
    </row>
    <row r="54" spans="1:17" s="64" customFormat="1" ht="14.25">
      <c r="A54" s="65">
        <f t="shared" si="0"/>
        <v>1</v>
      </c>
      <c r="B54" s="24"/>
      <c r="C54" t="s">
        <v>83</v>
      </c>
      <c r="D54" s="24" t="s">
        <v>184</v>
      </c>
      <c r="E54" s="66">
        <v>0.59</v>
      </c>
      <c r="F54" s="67"/>
      <c r="G54" s="68">
        <f t="shared" si="1"/>
        <v>0</v>
      </c>
      <c r="H54" s="30"/>
      <c r="I54" s="28">
        <v>0.33</v>
      </c>
      <c r="J54" s="28"/>
      <c r="K54" s="24"/>
      <c r="L54"/>
      <c r="M54" t="s">
        <v>98</v>
      </c>
      <c r="N54"/>
      <c r="O54" s="68" t="s">
        <v>26</v>
      </c>
      <c r="P54" t="s">
        <v>99</v>
      </c>
      <c r="Q54" s="69" t="s">
        <v>154</v>
      </c>
    </row>
    <row r="55" spans="1:17" s="64" customFormat="1" ht="14.25">
      <c r="A55" s="65">
        <f t="shared" si="0"/>
        <v>1</v>
      </c>
      <c r="B55" s="24"/>
      <c r="C55" s="70" t="s">
        <v>83</v>
      </c>
      <c r="D55" s="24" t="s">
        <v>185</v>
      </c>
      <c r="E55" s="71">
        <v>0.59</v>
      </c>
      <c r="F55" s="78">
        <v>0.75</v>
      </c>
      <c r="G55" s="68">
        <f t="shared" si="1"/>
        <v>0</v>
      </c>
      <c r="H55" s="29"/>
      <c r="I55" s="28"/>
      <c r="J55" s="73">
        <v>0.24</v>
      </c>
      <c r="K55" s="24"/>
      <c r="L55" s="74" t="s">
        <v>186</v>
      </c>
      <c r="M55" t="s">
        <v>98</v>
      </c>
      <c r="N55"/>
      <c r="O55" s="68" t="s">
        <v>26</v>
      </c>
      <c r="P55" t="s">
        <v>99</v>
      </c>
      <c r="Q55" s="69" t="s">
        <v>103</v>
      </c>
    </row>
    <row r="56" spans="1:17" s="64" customFormat="1" ht="14.25">
      <c r="A56" s="65">
        <f t="shared" si="0"/>
        <v>1</v>
      </c>
      <c r="B56" s="24"/>
      <c r="C56" s="75" t="s">
        <v>95</v>
      </c>
      <c r="D56" s="24" t="s">
        <v>187</v>
      </c>
      <c r="E56" s="71">
        <v>0.58</v>
      </c>
      <c r="F56" s="72"/>
      <c r="G56" s="68">
        <f t="shared" si="1"/>
        <v>0</v>
      </c>
      <c r="H56" s="29"/>
      <c r="I56" s="73">
        <v>0.26</v>
      </c>
      <c r="J56" s="73"/>
      <c r="K56" s="24"/>
      <c r="L56" s="74" t="s">
        <v>188</v>
      </c>
      <c r="M56" t="s">
        <v>98</v>
      </c>
      <c r="N56"/>
      <c r="O56" s="68" t="s">
        <v>26</v>
      </c>
      <c r="P56" t="s">
        <v>99</v>
      </c>
      <c r="Q56" s="69" t="s">
        <v>120</v>
      </c>
    </row>
    <row r="57" spans="1:17" s="64" customFormat="1" ht="14.25">
      <c r="A57" s="65">
        <f t="shared" si="0"/>
        <v>1</v>
      </c>
      <c r="B57" s="24"/>
      <c r="C57" s="75" t="s">
        <v>95</v>
      </c>
      <c r="D57" s="24" t="s">
        <v>189</v>
      </c>
      <c r="E57" s="66">
        <v>0.58</v>
      </c>
      <c r="F57" s="67"/>
      <c r="G57" s="68">
        <f t="shared" si="1"/>
        <v>0</v>
      </c>
      <c r="H57" s="30"/>
      <c r="I57" s="28">
        <v>0.19</v>
      </c>
      <c r="J57" s="28"/>
      <c r="K57" s="24"/>
      <c r="L57" t="s">
        <v>190</v>
      </c>
      <c r="M57" t="s">
        <v>98</v>
      </c>
      <c r="N57"/>
      <c r="O57" s="68" t="s">
        <v>26</v>
      </c>
      <c r="P57" t="s">
        <v>99</v>
      </c>
      <c r="Q57" s="24" t="s">
        <v>160</v>
      </c>
    </row>
    <row r="58" spans="1:17" s="64" customFormat="1" ht="14.25">
      <c r="A58" s="65">
        <f t="shared" si="0"/>
        <v>1</v>
      </c>
      <c r="B58" s="24"/>
      <c r="C58" s="75" t="s">
        <v>95</v>
      </c>
      <c r="D58" s="24" t="s">
        <v>191</v>
      </c>
      <c r="E58" s="66">
        <v>0.58</v>
      </c>
      <c r="F58" s="67"/>
      <c r="G58" s="68">
        <f t="shared" si="1"/>
        <v>0</v>
      </c>
      <c r="H58" s="30"/>
      <c r="I58" s="28">
        <v>0.5</v>
      </c>
      <c r="J58" s="28"/>
      <c r="K58" s="24"/>
      <c r="L58" t="s">
        <v>192</v>
      </c>
      <c r="M58" t="s">
        <v>98</v>
      </c>
      <c r="N58"/>
      <c r="O58" s="68" t="s">
        <v>26</v>
      </c>
      <c r="P58" t="s">
        <v>159</v>
      </c>
      <c r="Q58" s="69" t="s">
        <v>193</v>
      </c>
    </row>
    <row r="59" spans="1:16" s="64" customFormat="1" ht="14.25">
      <c r="A59" s="65">
        <f t="shared" si="0"/>
        <v>1</v>
      </c>
      <c r="B59" s="77" t="s">
        <v>161</v>
      </c>
      <c r="C59" s="70"/>
      <c r="D59" s="24" t="s">
        <v>194</v>
      </c>
      <c r="E59" s="71">
        <v>0.58</v>
      </c>
      <c r="F59" s="78">
        <v>0.39</v>
      </c>
      <c r="G59" s="68">
        <f t="shared" si="1"/>
        <v>0</v>
      </c>
      <c r="H59" s="29">
        <v>1.4</v>
      </c>
      <c r="I59" s="73">
        <v>0.33</v>
      </c>
      <c r="J59" s="73"/>
      <c r="K59" s="24" t="s">
        <v>79</v>
      </c>
      <c r="L59" s="74" t="s">
        <v>195</v>
      </c>
      <c r="M59" t="s">
        <v>98</v>
      </c>
      <c r="N59" s="70"/>
      <c r="O59" s="68" t="s">
        <v>25</v>
      </c>
      <c r="P59"/>
    </row>
    <row r="60" spans="1:17" s="64" customFormat="1" ht="14.25">
      <c r="A60" s="65">
        <f t="shared" si="0"/>
        <v>1</v>
      </c>
      <c r="B60" s="24"/>
      <c r="C60" t="s">
        <v>83</v>
      </c>
      <c r="D60" s="24" t="s">
        <v>196</v>
      </c>
      <c r="E60" s="66">
        <v>0.57</v>
      </c>
      <c r="F60" s="67"/>
      <c r="G60" s="68">
        <f t="shared" si="1"/>
        <v>0</v>
      </c>
      <c r="H60" s="30">
        <v>1.2</v>
      </c>
      <c r="I60" s="28">
        <v>0.14</v>
      </c>
      <c r="J60" s="28">
        <v>0.01</v>
      </c>
      <c r="K60" s="24"/>
      <c r="L60" t="s">
        <v>197</v>
      </c>
      <c r="M60" t="s">
        <v>98</v>
      </c>
      <c r="N60"/>
      <c r="O60" s="68" t="s">
        <v>26</v>
      </c>
      <c r="P60" t="s">
        <v>99</v>
      </c>
      <c r="Q60" s="69" t="s">
        <v>198</v>
      </c>
    </row>
    <row r="61" spans="1:16" s="64" customFormat="1" ht="14.25">
      <c r="A61" s="65">
        <f t="shared" si="0"/>
        <v>1</v>
      </c>
      <c r="B61" s="24"/>
      <c r="C61" s="70"/>
      <c r="D61" s="24" t="s">
        <v>199</v>
      </c>
      <c r="E61" s="71">
        <v>0.57</v>
      </c>
      <c r="F61" s="72"/>
      <c r="G61" s="68">
        <f t="shared" si="1"/>
        <v>0</v>
      </c>
      <c r="H61" s="29"/>
      <c r="I61" s="73"/>
      <c r="J61" s="73"/>
      <c r="K61" s="24" t="s">
        <v>79</v>
      </c>
      <c r="L61" s="74" t="s">
        <v>200</v>
      </c>
      <c r="M61" t="s">
        <v>98</v>
      </c>
      <c r="N61" s="70"/>
      <c r="O61" s="68" t="s">
        <v>25</v>
      </c>
      <c r="P61"/>
    </row>
    <row r="62" spans="1:17" s="64" customFormat="1" ht="14.25">
      <c r="A62" s="65">
        <f t="shared" si="0"/>
        <v>1</v>
      </c>
      <c r="B62" s="24"/>
      <c r="C62" s="75" t="s">
        <v>95</v>
      </c>
      <c r="D62" s="24" t="s">
        <v>201</v>
      </c>
      <c r="E62" s="66">
        <v>0.55</v>
      </c>
      <c r="F62" s="79">
        <v>0.63</v>
      </c>
      <c r="G62" s="68">
        <f t="shared" si="1"/>
        <v>0</v>
      </c>
      <c r="H62" s="30">
        <v>0.49</v>
      </c>
      <c r="I62" s="28">
        <v>0.23</v>
      </c>
      <c r="J62" s="28">
        <v>0.02</v>
      </c>
      <c r="K62" s="24"/>
      <c r="L62" t="s">
        <v>202</v>
      </c>
      <c r="M62" t="s">
        <v>98</v>
      </c>
      <c r="N62" t="s">
        <v>203</v>
      </c>
      <c r="O62" s="68" t="s">
        <v>26</v>
      </c>
      <c r="P62" t="s">
        <v>159</v>
      </c>
      <c r="Q62" s="24" t="s">
        <v>160</v>
      </c>
    </row>
    <row r="63" spans="1:17" s="64" customFormat="1" ht="14.25">
      <c r="A63" s="65">
        <f t="shared" si="0"/>
        <v>1</v>
      </c>
      <c r="B63" s="24"/>
      <c r="C63" s="70" t="s">
        <v>83</v>
      </c>
      <c r="D63" s="24" t="s">
        <v>204</v>
      </c>
      <c r="E63" s="71">
        <v>0.54</v>
      </c>
      <c r="F63" s="80">
        <v>0.67</v>
      </c>
      <c r="G63" s="68">
        <f t="shared" si="1"/>
        <v>0</v>
      </c>
      <c r="H63" s="30">
        <v>0.49</v>
      </c>
      <c r="I63" s="73"/>
      <c r="J63" s="73">
        <v>0.14</v>
      </c>
      <c r="K63" s="24"/>
      <c r="L63" s="74" t="s">
        <v>205</v>
      </c>
      <c r="M63" t="s">
        <v>98</v>
      </c>
      <c r="N63" t="s">
        <v>206</v>
      </c>
      <c r="O63" s="68" t="s">
        <v>26</v>
      </c>
      <c r="P63" t="s">
        <v>159</v>
      </c>
      <c r="Q63" s="69" t="s">
        <v>207</v>
      </c>
    </row>
    <row r="64" spans="1:16" s="64" customFormat="1" ht="14.25">
      <c r="A64" s="65">
        <f t="shared" si="0"/>
        <v>1</v>
      </c>
      <c r="B64" s="24"/>
      <c r="C64" s="70"/>
      <c r="D64" s="24" t="s">
        <v>208</v>
      </c>
      <c r="E64" s="71">
        <v>0.54</v>
      </c>
      <c r="F64" s="80">
        <v>0.62</v>
      </c>
      <c r="G64" s="68">
        <f t="shared" si="1"/>
        <v>0</v>
      </c>
      <c r="H64" s="30">
        <v>0.49</v>
      </c>
      <c r="I64" s="73">
        <v>0.24</v>
      </c>
      <c r="J64" s="73">
        <v>0.01</v>
      </c>
      <c r="K64" s="24" t="s">
        <v>105</v>
      </c>
      <c r="L64" s="74" t="s">
        <v>209</v>
      </c>
      <c r="M64" t="s">
        <v>98</v>
      </c>
      <c r="N64" t="s">
        <v>210</v>
      </c>
      <c r="O64" s="68" t="s">
        <v>25</v>
      </c>
      <c r="P64"/>
    </row>
    <row r="65" spans="1:17" ht="14.25">
      <c r="A65" s="65">
        <f t="shared" si="0"/>
        <v>1</v>
      </c>
      <c r="C65" t="s">
        <v>83</v>
      </c>
      <c r="D65" s="24" t="s">
        <v>211</v>
      </c>
      <c r="E65" s="66">
        <v>0.54</v>
      </c>
      <c r="F65" s="79">
        <v>0.65</v>
      </c>
      <c r="G65" s="68">
        <f t="shared" si="1"/>
        <v>0</v>
      </c>
      <c r="H65" s="30">
        <v>0.49</v>
      </c>
      <c r="I65" s="28">
        <v>0.31</v>
      </c>
      <c r="J65" s="28">
        <v>0.02</v>
      </c>
      <c r="L65" t="s">
        <v>212</v>
      </c>
      <c r="M65" t="s">
        <v>98</v>
      </c>
      <c r="N65" t="s">
        <v>213</v>
      </c>
      <c r="O65" s="68" t="s">
        <v>26</v>
      </c>
      <c r="P65" t="s">
        <v>99</v>
      </c>
      <c r="Q65" s="69" t="s">
        <v>154</v>
      </c>
    </row>
    <row r="66" spans="1:17" ht="14.25">
      <c r="A66" s="65">
        <f t="shared" si="0"/>
        <v>1</v>
      </c>
      <c r="C66" s="70" t="s">
        <v>83</v>
      </c>
      <c r="D66" s="24" t="s">
        <v>214</v>
      </c>
      <c r="E66" s="71">
        <v>0.53</v>
      </c>
      <c r="F66" s="80">
        <v>0.47</v>
      </c>
      <c r="G66" s="68">
        <f t="shared" si="1"/>
        <v>0</v>
      </c>
      <c r="H66" s="29">
        <v>0.9</v>
      </c>
      <c r="I66" s="73">
        <v>0.27</v>
      </c>
      <c r="J66" s="73">
        <v>0.03</v>
      </c>
      <c r="L66" s="74" t="s">
        <v>215</v>
      </c>
      <c r="M66" t="s">
        <v>98</v>
      </c>
      <c r="N66" t="s">
        <v>216</v>
      </c>
      <c r="O66" s="68" t="s">
        <v>26</v>
      </c>
      <c r="P66" t="s">
        <v>159</v>
      </c>
      <c r="Q66" s="24" t="s">
        <v>160</v>
      </c>
    </row>
    <row r="67" spans="1:17" ht="14.25">
      <c r="A67" s="65">
        <f t="shared" si="0"/>
        <v>1</v>
      </c>
      <c r="C67" s="75" t="s">
        <v>95</v>
      </c>
      <c r="D67" s="24" t="s">
        <v>217</v>
      </c>
      <c r="E67" s="71">
        <v>0.53</v>
      </c>
      <c r="F67" s="80">
        <v>0.41</v>
      </c>
      <c r="G67" s="68">
        <f t="shared" si="1"/>
        <v>0</v>
      </c>
      <c r="H67" s="30">
        <v>0.49</v>
      </c>
      <c r="J67" s="73">
        <v>0.16</v>
      </c>
      <c r="L67" s="74" t="s">
        <v>218</v>
      </c>
      <c r="M67" t="s">
        <v>98</v>
      </c>
      <c r="N67" t="s">
        <v>219</v>
      </c>
      <c r="O67" s="68" t="s">
        <v>26</v>
      </c>
      <c r="P67" t="s">
        <v>99</v>
      </c>
      <c r="Q67" s="69" t="s">
        <v>220</v>
      </c>
    </row>
    <row r="68" spans="1:17" ht="14.25">
      <c r="A68" s="65">
        <f t="shared" si="0"/>
        <v>1</v>
      </c>
      <c r="C68" s="75" t="s">
        <v>95</v>
      </c>
      <c r="D68" s="24" t="s">
        <v>221</v>
      </c>
      <c r="E68" s="66">
        <v>0.53</v>
      </c>
      <c r="F68" s="79">
        <v>0.61</v>
      </c>
      <c r="G68" s="68">
        <f t="shared" si="1"/>
        <v>0</v>
      </c>
      <c r="H68" s="30">
        <v>0.49</v>
      </c>
      <c r="I68" s="28">
        <v>0.07</v>
      </c>
      <c r="J68" s="28">
        <v>0.13</v>
      </c>
      <c r="M68" t="s">
        <v>98</v>
      </c>
      <c r="N68" t="s">
        <v>222</v>
      </c>
      <c r="O68" s="68" t="s">
        <v>26</v>
      </c>
      <c r="P68" t="s">
        <v>159</v>
      </c>
      <c r="Q68" s="24" t="s">
        <v>160</v>
      </c>
    </row>
    <row r="69" spans="1:17" ht="14.25">
      <c r="A69" s="65">
        <f t="shared" si="0"/>
        <v>1</v>
      </c>
      <c r="C69" s="75" t="s">
        <v>95</v>
      </c>
      <c r="D69" s="24" t="s">
        <v>223</v>
      </c>
      <c r="E69" s="71">
        <v>0.52</v>
      </c>
      <c r="F69" s="80">
        <v>0.56</v>
      </c>
      <c r="G69" s="68">
        <f t="shared" si="1"/>
        <v>0</v>
      </c>
      <c r="H69" s="30">
        <v>0.49</v>
      </c>
      <c r="I69" s="28">
        <v>0.1</v>
      </c>
      <c r="J69" s="73">
        <v>0.14</v>
      </c>
      <c r="L69" s="74" t="s">
        <v>224</v>
      </c>
      <c r="M69" t="s">
        <v>98</v>
      </c>
      <c r="N69" t="s">
        <v>225</v>
      </c>
      <c r="O69" s="68" t="s">
        <v>26</v>
      </c>
      <c r="P69" t="s">
        <v>99</v>
      </c>
      <c r="Q69" s="24" t="s">
        <v>160</v>
      </c>
    </row>
    <row r="70" spans="1:17" ht="14.25">
      <c r="A70" s="65">
        <f t="shared" si="0"/>
        <v>1</v>
      </c>
      <c r="C70" s="75" t="s">
        <v>95</v>
      </c>
      <c r="D70" s="24" t="s">
        <v>226</v>
      </c>
      <c r="E70" s="71">
        <v>0.52</v>
      </c>
      <c r="F70" s="80">
        <v>0.57</v>
      </c>
      <c r="G70" s="68">
        <f t="shared" si="1"/>
        <v>0</v>
      </c>
      <c r="H70" s="30">
        <v>0.49</v>
      </c>
      <c r="I70" s="73"/>
      <c r="J70" s="73">
        <v>0.11</v>
      </c>
      <c r="L70" s="74" t="s">
        <v>227</v>
      </c>
      <c r="M70" t="s">
        <v>98</v>
      </c>
      <c r="N70" t="s">
        <v>228</v>
      </c>
      <c r="O70" s="68" t="s">
        <v>26</v>
      </c>
      <c r="P70" t="s">
        <v>229</v>
      </c>
      <c r="Q70" s="69" t="s">
        <v>120</v>
      </c>
    </row>
    <row r="71" spans="1:17" ht="14.25">
      <c r="A71" s="65">
        <f t="shared" si="0"/>
        <v>1</v>
      </c>
      <c r="C71" s="70" t="s">
        <v>83</v>
      </c>
      <c r="D71" s="24" t="s">
        <v>230</v>
      </c>
      <c r="E71" s="71">
        <v>0.52</v>
      </c>
      <c r="F71" s="80">
        <v>0.445619</v>
      </c>
      <c r="G71" s="68">
        <f t="shared" si="1"/>
        <v>0</v>
      </c>
      <c r="H71" s="29">
        <v>0.8</v>
      </c>
      <c r="I71" s="73">
        <v>0.34</v>
      </c>
      <c r="J71" s="73"/>
      <c r="L71" s="74" t="s">
        <v>231</v>
      </c>
      <c r="M71" t="s">
        <v>98</v>
      </c>
      <c r="N71" t="s">
        <v>232</v>
      </c>
      <c r="O71" s="68" t="s">
        <v>26</v>
      </c>
      <c r="P71" t="s">
        <v>99</v>
      </c>
      <c r="Q71" s="69" t="s">
        <v>103</v>
      </c>
    </row>
    <row r="72" spans="1:17" ht="14.25">
      <c r="A72" s="65">
        <f t="shared" si="0"/>
        <v>1</v>
      </c>
      <c r="C72" s="75" t="s">
        <v>95</v>
      </c>
      <c r="D72" s="24" t="s">
        <v>233</v>
      </c>
      <c r="E72" s="71">
        <v>0.51</v>
      </c>
      <c r="F72" s="80">
        <v>0.594915</v>
      </c>
      <c r="G72" s="68">
        <f t="shared" si="1"/>
        <v>0</v>
      </c>
      <c r="H72" s="30">
        <v>0.49</v>
      </c>
      <c r="I72" s="73">
        <v>0.31</v>
      </c>
      <c r="J72" s="73">
        <v>0.02</v>
      </c>
      <c r="L72" s="74"/>
      <c r="M72" t="s">
        <v>98</v>
      </c>
      <c r="N72" t="s">
        <v>234</v>
      </c>
      <c r="O72" s="68" t="s">
        <v>26</v>
      </c>
      <c r="P72" t="s">
        <v>159</v>
      </c>
      <c r="Q72" s="24" t="s">
        <v>160</v>
      </c>
    </row>
    <row r="73" spans="1:17" ht="14.25">
      <c r="A73" s="65">
        <f t="shared" si="0"/>
        <v>1</v>
      </c>
      <c r="C73" s="75" t="s">
        <v>95</v>
      </c>
      <c r="D73" s="24" t="s">
        <v>235</v>
      </c>
      <c r="E73" s="71">
        <v>0.51</v>
      </c>
      <c r="F73" s="80">
        <v>0.646852</v>
      </c>
      <c r="G73" s="68">
        <f t="shared" si="1"/>
        <v>0</v>
      </c>
      <c r="H73" s="30">
        <v>0.49</v>
      </c>
      <c r="I73" s="73">
        <v>0.16</v>
      </c>
      <c r="J73" s="73">
        <v>0.02</v>
      </c>
      <c r="L73" s="74"/>
      <c r="M73" t="s">
        <v>98</v>
      </c>
      <c r="N73" t="s">
        <v>236</v>
      </c>
      <c r="O73" s="68" t="s">
        <v>26</v>
      </c>
      <c r="P73" t="s">
        <v>99</v>
      </c>
      <c r="Q73" s="24" t="s">
        <v>160</v>
      </c>
    </row>
    <row r="74" spans="1:17" ht="14.25">
      <c r="A74" s="65">
        <f t="shared" si="0"/>
        <v>1</v>
      </c>
      <c r="C74" s="75" t="s">
        <v>95</v>
      </c>
      <c r="D74" s="24" t="s">
        <v>237</v>
      </c>
      <c r="E74" s="71">
        <v>0.51</v>
      </c>
      <c r="F74" s="80">
        <v>0.5533100000000001</v>
      </c>
      <c r="G74" s="68">
        <f t="shared" si="1"/>
        <v>0</v>
      </c>
      <c r="H74" s="30">
        <v>0.49</v>
      </c>
      <c r="I74" s="73">
        <v>0.17</v>
      </c>
      <c r="J74" s="73">
        <v>0.02</v>
      </c>
      <c r="L74" s="74"/>
      <c r="M74" t="s">
        <v>98</v>
      </c>
      <c r="N74" t="s">
        <v>238</v>
      </c>
      <c r="O74" s="68" t="s">
        <v>26</v>
      </c>
      <c r="P74" t="s">
        <v>159</v>
      </c>
      <c r="Q74" s="24" t="s">
        <v>160</v>
      </c>
    </row>
    <row r="75" spans="1:17" ht="14.25" customHeight="1">
      <c r="A75" s="65">
        <f t="shared" si="0"/>
        <v>1</v>
      </c>
      <c r="B75" s="81"/>
      <c r="C75" s="82"/>
      <c r="D75" s="24" t="s">
        <v>239</v>
      </c>
      <c r="E75" s="83">
        <v>0.51</v>
      </c>
      <c r="F75" s="80">
        <v>0.36</v>
      </c>
      <c r="G75" s="68">
        <f t="shared" si="1"/>
        <v>0</v>
      </c>
      <c r="H75" s="30">
        <v>0.49</v>
      </c>
      <c r="I75" s="73">
        <v>0.11</v>
      </c>
      <c r="J75" s="73">
        <v>0.02</v>
      </c>
      <c r="L75" s="74" t="s">
        <v>240</v>
      </c>
      <c r="M75" t="s">
        <v>98</v>
      </c>
      <c r="N75" t="s">
        <v>241</v>
      </c>
      <c r="O75" s="84" t="s">
        <v>26</v>
      </c>
      <c r="P75" t="s">
        <v>99</v>
      </c>
      <c r="Q75" s="69" t="s">
        <v>242</v>
      </c>
    </row>
    <row r="76" spans="1:17" ht="14.25">
      <c r="A76" s="65">
        <f t="shared" si="0"/>
        <v>1</v>
      </c>
      <c r="C76" s="70" t="s">
        <v>83</v>
      </c>
      <c r="D76" s="24" t="s">
        <v>243</v>
      </c>
      <c r="E76" s="71">
        <v>0.51</v>
      </c>
      <c r="F76" s="80">
        <v>0.45</v>
      </c>
      <c r="G76" s="68">
        <f t="shared" si="1"/>
        <v>0</v>
      </c>
      <c r="H76" s="30">
        <v>0.49</v>
      </c>
      <c r="I76" s="73">
        <v>0.33</v>
      </c>
      <c r="J76" s="73">
        <v>0.02</v>
      </c>
      <c r="L76" s="74" t="s">
        <v>244</v>
      </c>
      <c r="M76" t="s">
        <v>98</v>
      </c>
      <c r="N76" t="s">
        <v>245</v>
      </c>
      <c r="O76" s="68" t="s">
        <v>26</v>
      </c>
      <c r="P76" t="s">
        <v>99</v>
      </c>
      <c r="Q76" s="69" t="s">
        <v>103</v>
      </c>
    </row>
    <row r="77" spans="1:17" ht="14.25">
      <c r="A77" s="65">
        <f t="shared" si="0"/>
        <v>1</v>
      </c>
      <c r="C77" s="75" t="s">
        <v>95</v>
      </c>
      <c r="D77" s="24" t="s">
        <v>246</v>
      </c>
      <c r="E77" s="71">
        <v>0.5</v>
      </c>
      <c r="F77" s="80">
        <v>0.53</v>
      </c>
      <c r="G77" s="68">
        <f t="shared" si="1"/>
        <v>0</v>
      </c>
      <c r="H77" s="30">
        <v>0.49</v>
      </c>
      <c r="I77" s="73">
        <v>0.05</v>
      </c>
      <c r="J77" s="73">
        <v>0.04</v>
      </c>
      <c r="L77" s="74" t="s">
        <v>247</v>
      </c>
      <c r="M77" t="s">
        <v>98</v>
      </c>
      <c r="N77" t="s">
        <v>248</v>
      </c>
      <c r="O77" s="68" t="s">
        <v>26</v>
      </c>
      <c r="P77" t="s">
        <v>159</v>
      </c>
      <c r="Q77" s="24" t="s">
        <v>160</v>
      </c>
    </row>
    <row r="78" spans="1:17" ht="14.25">
      <c r="A78" s="65">
        <f t="shared" si="0"/>
        <v>1</v>
      </c>
      <c r="C78" s="75" t="s">
        <v>95</v>
      </c>
      <c r="D78" s="24" t="s">
        <v>249</v>
      </c>
      <c r="E78" s="66">
        <v>0.5</v>
      </c>
      <c r="F78" s="79">
        <v>0.61</v>
      </c>
      <c r="G78" s="68">
        <f t="shared" si="1"/>
        <v>0</v>
      </c>
      <c r="H78" s="30">
        <v>0.49</v>
      </c>
      <c r="I78" s="28">
        <v>0.16</v>
      </c>
      <c r="J78" s="28">
        <v>0.01</v>
      </c>
      <c r="M78" t="s">
        <v>98</v>
      </c>
      <c r="N78" t="s">
        <v>250</v>
      </c>
      <c r="O78" s="68" t="s">
        <v>26</v>
      </c>
      <c r="P78" t="s">
        <v>159</v>
      </c>
      <c r="Q78" s="24" t="s">
        <v>160</v>
      </c>
    </row>
    <row r="79" spans="1:17" ht="14.25">
      <c r="A79" s="65">
        <f t="shared" si="0"/>
        <v>1</v>
      </c>
      <c r="C79" t="s">
        <v>83</v>
      </c>
      <c r="D79" s="24" t="s">
        <v>251</v>
      </c>
      <c r="E79" s="66">
        <v>0.5</v>
      </c>
      <c r="F79" s="79">
        <v>0.5858599999999999</v>
      </c>
      <c r="G79" s="68">
        <f t="shared" si="1"/>
        <v>0</v>
      </c>
      <c r="H79" s="30">
        <v>0.49</v>
      </c>
      <c r="I79" s="28">
        <v>0.29</v>
      </c>
      <c r="J79" s="28">
        <v>0.06</v>
      </c>
      <c r="M79" t="s">
        <v>98</v>
      </c>
      <c r="N79" t="s">
        <v>252</v>
      </c>
      <c r="O79" s="68" t="s">
        <v>26</v>
      </c>
      <c r="P79" t="s">
        <v>99</v>
      </c>
      <c r="Q79" s="69" t="s">
        <v>154</v>
      </c>
    </row>
    <row r="80" spans="1:17" ht="14.25">
      <c r="A80" s="65">
        <f t="shared" si="0"/>
        <v>1</v>
      </c>
      <c r="D80" s="24" t="s">
        <v>253</v>
      </c>
      <c r="E80" s="85">
        <v>0.49</v>
      </c>
      <c r="F80" s="67"/>
      <c r="G80" s="86">
        <f aca="true" t="shared" si="2" ref="G80:G452">IF(OR(K80="arXiv",K80="thesis"),"OK",IF(H80&lt;maxChunk,IF(AND(I80&lt;=maxChunkLow_Self,J80&lt;=maxChunkLow_Extn),"OK","NO"),IF(AND(I80&lt;=maxChunkHigh_Self,J80&lt;=maxChunkHigh_Extn),"OK","NO")))</f>
        <v>0</v>
      </c>
      <c r="H80" s="30">
        <v>0.5</v>
      </c>
      <c r="I80" s="28">
        <v>0.14</v>
      </c>
      <c r="J80" s="28">
        <v>0.06</v>
      </c>
      <c r="L80" t="s">
        <v>254</v>
      </c>
      <c r="M80" t="s">
        <v>98</v>
      </c>
      <c r="O80" s="86" t="s">
        <v>25</v>
      </c>
      <c r="Q80"/>
    </row>
    <row r="81" spans="1:17" ht="14.25">
      <c r="A81" s="65">
        <f t="shared" si="0"/>
        <v>1</v>
      </c>
      <c r="D81" s="24" t="s">
        <v>255</v>
      </c>
      <c r="E81" s="85">
        <v>0.49</v>
      </c>
      <c r="F81" s="67"/>
      <c r="G81" s="86">
        <f t="shared" si="2"/>
        <v>0</v>
      </c>
      <c r="H81" s="87">
        <v>0.49</v>
      </c>
      <c r="J81" s="28">
        <v>0.04</v>
      </c>
      <c r="M81" t="s">
        <v>98</v>
      </c>
      <c r="O81" s="86" t="s">
        <v>25</v>
      </c>
      <c r="Q81"/>
    </row>
    <row r="82" spans="1:17" ht="14.25">
      <c r="A82" s="65">
        <f t="shared" si="0"/>
        <v>1</v>
      </c>
      <c r="D82" s="24" t="s">
        <v>256</v>
      </c>
      <c r="E82" s="85">
        <v>0.49</v>
      </c>
      <c r="F82" s="67"/>
      <c r="G82" s="86">
        <f t="shared" si="2"/>
        <v>0</v>
      </c>
      <c r="H82" s="87">
        <v>0.49</v>
      </c>
      <c r="I82" s="28">
        <v>0.04</v>
      </c>
      <c r="L82" t="s">
        <v>257</v>
      </c>
      <c r="M82" t="s">
        <v>98</v>
      </c>
      <c r="O82" s="86" t="s">
        <v>25</v>
      </c>
      <c r="Q82"/>
    </row>
    <row r="83" spans="1:17" ht="14.25">
      <c r="A83" s="65">
        <f t="shared" si="0"/>
        <v>1</v>
      </c>
      <c r="C83" s="75" t="s">
        <v>95</v>
      </c>
      <c r="D83" s="24" t="s">
        <v>258</v>
      </c>
      <c r="E83" s="85">
        <v>0.49</v>
      </c>
      <c r="F83" s="67"/>
      <c r="G83" s="86">
        <f t="shared" si="2"/>
        <v>0</v>
      </c>
      <c r="H83" s="87">
        <v>0.49</v>
      </c>
      <c r="I83" s="28">
        <v>0.29</v>
      </c>
      <c r="J83" s="28">
        <v>0.01</v>
      </c>
      <c r="L83" t="s">
        <v>259</v>
      </c>
      <c r="M83" t="s">
        <v>98</v>
      </c>
      <c r="O83" s="86" t="s">
        <v>26</v>
      </c>
      <c r="P83" t="s">
        <v>159</v>
      </c>
      <c r="Q83" s="24" t="s">
        <v>160</v>
      </c>
    </row>
    <row r="84" spans="1:17" ht="14.25">
      <c r="A84" s="65">
        <f t="shared" si="0"/>
        <v>1</v>
      </c>
      <c r="D84" s="24" t="s">
        <v>260</v>
      </c>
      <c r="E84" s="85">
        <v>0.49</v>
      </c>
      <c r="F84" s="67"/>
      <c r="G84" s="86">
        <f t="shared" si="2"/>
        <v>0</v>
      </c>
      <c r="H84" s="87">
        <v>0.49</v>
      </c>
      <c r="I84" s="28">
        <v>0.16</v>
      </c>
      <c r="J84" s="28">
        <v>0.07</v>
      </c>
      <c r="M84" t="s">
        <v>98</v>
      </c>
      <c r="O84" s="86" t="s">
        <v>25</v>
      </c>
      <c r="Q84"/>
    </row>
    <row r="85" spans="1:17" ht="14.25">
      <c r="A85" s="65">
        <f t="shared" si="0"/>
        <v>1</v>
      </c>
      <c r="D85" s="24" t="s">
        <v>261</v>
      </c>
      <c r="E85" s="85">
        <v>0.48</v>
      </c>
      <c r="F85" s="67"/>
      <c r="G85" s="86">
        <f t="shared" si="2"/>
        <v>0</v>
      </c>
      <c r="H85" s="87">
        <v>0.49</v>
      </c>
      <c r="I85" s="28">
        <v>0.1</v>
      </c>
      <c r="J85" s="28">
        <v>0.02</v>
      </c>
      <c r="L85" t="s">
        <v>262</v>
      </c>
      <c r="M85" t="s">
        <v>98</v>
      </c>
      <c r="O85" s="86" t="s">
        <v>25</v>
      </c>
      <c r="Q85"/>
    </row>
    <row r="86" spans="1:17" ht="14.25">
      <c r="A86" s="65">
        <f t="shared" si="0"/>
        <v>1</v>
      </c>
      <c r="D86" s="24" t="s">
        <v>263</v>
      </c>
      <c r="E86" s="85">
        <v>0.48</v>
      </c>
      <c r="F86" s="67"/>
      <c r="G86" s="86">
        <f t="shared" si="2"/>
        <v>0</v>
      </c>
      <c r="H86" s="87">
        <v>0.49</v>
      </c>
      <c r="J86" s="28">
        <v>0.09</v>
      </c>
      <c r="L86" t="s">
        <v>264</v>
      </c>
      <c r="M86" t="s">
        <v>98</v>
      </c>
      <c r="O86" s="86" t="s">
        <v>25</v>
      </c>
      <c r="Q86"/>
    </row>
    <row r="87" spans="1:17" ht="14.25">
      <c r="A87" s="65">
        <f t="shared" si="0"/>
        <v>1</v>
      </c>
      <c r="D87" s="24" t="s">
        <v>265</v>
      </c>
      <c r="E87" s="85">
        <v>0.48</v>
      </c>
      <c r="F87" s="67"/>
      <c r="G87" s="86">
        <f t="shared" si="2"/>
        <v>0</v>
      </c>
      <c r="H87" s="87">
        <v>0.49</v>
      </c>
      <c r="I87" s="28">
        <v>0.04</v>
      </c>
      <c r="L87" t="s">
        <v>266</v>
      </c>
      <c r="M87" t="s">
        <v>98</v>
      </c>
      <c r="O87" s="86" t="s">
        <v>25</v>
      </c>
      <c r="Q87"/>
    </row>
    <row r="88" spans="1:17" ht="14.25">
      <c r="A88" s="65">
        <f t="shared" si="0"/>
        <v>1</v>
      </c>
      <c r="C88" s="75" t="s">
        <v>95</v>
      </c>
      <c r="D88" s="24" t="s">
        <v>267</v>
      </c>
      <c r="E88" s="85">
        <v>0.48</v>
      </c>
      <c r="F88" s="67"/>
      <c r="G88" s="86">
        <f t="shared" si="2"/>
        <v>0</v>
      </c>
      <c r="H88" s="87">
        <v>0.49</v>
      </c>
      <c r="I88" s="28">
        <v>0.34</v>
      </c>
      <c r="J88" s="28">
        <v>0.02</v>
      </c>
      <c r="L88" t="s">
        <v>268</v>
      </c>
      <c r="M88" t="s">
        <v>98</v>
      </c>
      <c r="O88" s="86" t="s">
        <v>26</v>
      </c>
      <c r="P88" t="s">
        <v>159</v>
      </c>
      <c r="Q88" s="24" t="s">
        <v>160</v>
      </c>
    </row>
    <row r="89" spans="1:17" ht="14.25">
      <c r="A89" s="65">
        <f t="shared" si="0"/>
        <v>1</v>
      </c>
      <c r="C89" t="s">
        <v>83</v>
      </c>
      <c r="D89" s="24" t="s">
        <v>269</v>
      </c>
      <c r="E89" s="85">
        <v>0.48</v>
      </c>
      <c r="F89" s="67"/>
      <c r="G89" s="86">
        <f t="shared" si="2"/>
        <v>0</v>
      </c>
      <c r="H89" s="30">
        <v>0.75</v>
      </c>
      <c r="I89" s="28">
        <v>0.29</v>
      </c>
      <c r="L89" t="s">
        <v>270</v>
      </c>
      <c r="M89" t="s">
        <v>98</v>
      </c>
      <c r="O89" s="86" t="s">
        <v>26</v>
      </c>
      <c r="P89" t="s">
        <v>99</v>
      </c>
      <c r="Q89" s="69" t="s">
        <v>271</v>
      </c>
    </row>
    <row r="90" spans="1:17" ht="14.25">
      <c r="A90" s="65">
        <f t="shared" si="0"/>
        <v>1</v>
      </c>
      <c r="D90" s="24" t="s">
        <v>272</v>
      </c>
      <c r="E90" s="85">
        <v>0.48</v>
      </c>
      <c r="F90" s="67"/>
      <c r="G90" s="86">
        <f t="shared" si="2"/>
        <v>0</v>
      </c>
      <c r="H90" s="30">
        <v>0.55</v>
      </c>
      <c r="J90" s="28">
        <v>0.1</v>
      </c>
      <c r="L90" t="s">
        <v>273</v>
      </c>
      <c r="M90" t="s">
        <v>98</v>
      </c>
      <c r="O90" s="86" t="s">
        <v>25</v>
      </c>
      <c r="Q90"/>
    </row>
    <row r="91" spans="1:17" ht="14.25">
      <c r="A91" s="65">
        <f t="shared" si="0"/>
        <v>1</v>
      </c>
      <c r="C91" s="75" t="s">
        <v>95</v>
      </c>
      <c r="D91" s="24" t="s">
        <v>274</v>
      </c>
      <c r="E91" s="85">
        <v>0.48</v>
      </c>
      <c r="F91" s="67"/>
      <c r="G91" s="86">
        <f t="shared" si="2"/>
        <v>0</v>
      </c>
      <c r="H91" s="87">
        <v>0.49</v>
      </c>
      <c r="I91" s="28">
        <v>0.26</v>
      </c>
      <c r="L91" t="s">
        <v>275</v>
      </c>
      <c r="M91" t="s">
        <v>98</v>
      </c>
      <c r="O91" s="86" t="s">
        <v>26</v>
      </c>
      <c r="P91" t="s">
        <v>99</v>
      </c>
      <c r="Q91" s="24" t="s">
        <v>160</v>
      </c>
    </row>
    <row r="92" spans="1:17" ht="14.25">
      <c r="A92" s="65">
        <f t="shared" si="0"/>
        <v>1</v>
      </c>
      <c r="D92" s="24" t="s">
        <v>276</v>
      </c>
      <c r="E92" s="85">
        <v>0.47</v>
      </c>
      <c r="F92" s="67"/>
      <c r="G92" s="86">
        <f t="shared" si="2"/>
        <v>0</v>
      </c>
      <c r="H92" s="87">
        <v>0.49</v>
      </c>
      <c r="I92" s="28">
        <v>0.09</v>
      </c>
      <c r="M92" t="s">
        <v>98</v>
      </c>
      <c r="O92" s="86" t="s">
        <v>25</v>
      </c>
      <c r="Q92"/>
    </row>
    <row r="93" spans="1:17" ht="14.25">
      <c r="A93" s="65">
        <f t="shared" si="0"/>
        <v>1</v>
      </c>
      <c r="D93" s="24" t="s">
        <v>277</v>
      </c>
      <c r="E93" s="85">
        <v>0.47</v>
      </c>
      <c r="F93" s="67"/>
      <c r="G93" s="86">
        <f t="shared" si="2"/>
        <v>0</v>
      </c>
      <c r="H93" s="87">
        <v>0.49</v>
      </c>
      <c r="I93" s="28">
        <v>0.07</v>
      </c>
      <c r="M93" t="s">
        <v>98</v>
      </c>
      <c r="O93" s="86" t="s">
        <v>25</v>
      </c>
      <c r="Q93"/>
    </row>
    <row r="94" spans="1:17" ht="14.25">
      <c r="A94" s="65">
        <f t="shared" si="0"/>
        <v>1</v>
      </c>
      <c r="D94" s="24" t="s">
        <v>278</v>
      </c>
      <c r="E94" s="85">
        <v>0.47</v>
      </c>
      <c r="F94" s="67"/>
      <c r="G94" s="86">
        <f t="shared" si="2"/>
        <v>0</v>
      </c>
      <c r="H94" s="87">
        <v>0.49</v>
      </c>
      <c r="J94" s="28">
        <v>0.08</v>
      </c>
      <c r="K94"/>
      <c r="M94" t="s">
        <v>98</v>
      </c>
      <c r="O94" s="86" t="s">
        <v>25</v>
      </c>
      <c r="Q94"/>
    </row>
    <row r="95" spans="1:17" ht="14.25">
      <c r="A95" s="65">
        <f t="shared" si="0"/>
        <v>1</v>
      </c>
      <c r="D95" s="24" t="s">
        <v>279</v>
      </c>
      <c r="E95" s="85">
        <v>0.47</v>
      </c>
      <c r="F95" s="67"/>
      <c r="G95" s="86">
        <f t="shared" si="2"/>
        <v>0</v>
      </c>
      <c r="H95" s="87">
        <v>0.49</v>
      </c>
      <c r="I95" s="28">
        <v>0.12</v>
      </c>
      <c r="K95"/>
      <c r="M95" t="s">
        <v>98</v>
      </c>
      <c r="O95" s="86" t="s">
        <v>25</v>
      </c>
      <c r="Q95"/>
    </row>
    <row r="96" spans="1:17" ht="14.25">
      <c r="A96" s="65">
        <f t="shared" si="0"/>
        <v>1</v>
      </c>
      <c r="D96" s="24" t="s">
        <v>280</v>
      </c>
      <c r="E96" s="85">
        <v>0.47</v>
      </c>
      <c r="F96" s="67"/>
      <c r="G96" s="86">
        <f t="shared" si="2"/>
        <v>0</v>
      </c>
      <c r="H96" s="87">
        <v>0.49</v>
      </c>
      <c r="J96" s="28">
        <v>0.12</v>
      </c>
      <c r="K96"/>
      <c r="M96" t="s">
        <v>98</v>
      </c>
      <c r="O96" s="86" t="s">
        <v>25</v>
      </c>
      <c r="Q96"/>
    </row>
    <row r="97" spans="1:17" ht="14.25">
      <c r="A97" s="65">
        <f t="shared" si="0"/>
        <v>1</v>
      </c>
      <c r="D97" s="24" t="s">
        <v>281</v>
      </c>
      <c r="E97" s="85">
        <v>0.46</v>
      </c>
      <c r="F97" s="67"/>
      <c r="G97" s="86">
        <f t="shared" si="2"/>
        <v>0</v>
      </c>
      <c r="H97" s="87">
        <v>0.49</v>
      </c>
      <c r="I97" s="28">
        <v>0.15</v>
      </c>
      <c r="M97" t="s">
        <v>98</v>
      </c>
      <c r="O97" s="86" t="s">
        <v>25</v>
      </c>
      <c r="Q97"/>
    </row>
    <row r="98" spans="1:17" ht="14.25">
      <c r="A98" s="65">
        <f t="shared" si="0"/>
        <v>1</v>
      </c>
      <c r="C98" t="s">
        <v>83</v>
      </c>
      <c r="D98" s="24" t="s">
        <v>282</v>
      </c>
      <c r="E98" s="85">
        <v>0.46</v>
      </c>
      <c r="F98" s="67"/>
      <c r="G98" s="86">
        <f t="shared" si="2"/>
        <v>0</v>
      </c>
      <c r="H98" s="30">
        <v>0.85</v>
      </c>
      <c r="I98" s="28">
        <v>0.33</v>
      </c>
      <c r="M98" t="s">
        <v>98</v>
      </c>
      <c r="O98" s="86" t="s">
        <v>26</v>
      </c>
      <c r="P98" t="s">
        <v>159</v>
      </c>
      <c r="Q98" s="69" t="s">
        <v>283</v>
      </c>
    </row>
    <row r="99" spans="1:17" ht="14.25">
      <c r="A99" s="65">
        <f t="shared" si="0"/>
        <v>1</v>
      </c>
      <c r="D99" s="24" t="s">
        <v>284</v>
      </c>
      <c r="E99" s="85">
        <v>0.46</v>
      </c>
      <c r="F99" s="67"/>
      <c r="G99" s="86">
        <f t="shared" si="2"/>
        <v>0</v>
      </c>
      <c r="H99" s="88">
        <v>0.5</v>
      </c>
      <c r="I99" s="28">
        <v>0.09</v>
      </c>
      <c r="M99" t="s">
        <v>98</v>
      </c>
      <c r="O99" s="86" t="s">
        <v>25</v>
      </c>
      <c r="Q99"/>
    </row>
    <row r="100" spans="1:17" ht="14.25">
      <c r="A100" s="65">
        <f t="shared" si="0"/>
        <v>1</v>
      </c>
      <c r="D100" s="24" t="s">
        <v>285</v>
      </c>
      <c r="E100" s="85">
        <v>0.46</v>
      </c>
      <c r="F100" s="67"/>
      <c r="G100" s="86">
        <f t="shared" si="2"/>
        <v>0</v>
      </c>
      <c r="H100" s="87">
        <v>0.49</v>
      </c>
      <c r="I100" s="28">
        <v>0.14</v>
      </c>
      <c r="J100" s="28">
        <v>0.02</v>
      </c>
      <c r="M100" t="s">
        <v>98</v>
      </c>
      <c r="O100" s="86" t="s">
        <v>25</v>
      </c>
      <c r="Q100"/>
    </row>
    <row r="101" spans="1:17" ht="14.25">
      <c r="A101" s="65">
        <f t="shared" si="0"/>
        <v>1</v>
      </c>
      <c r="D101" s="24" t="s">
        <v>286</v>
      </c>
      <c r="E101" s="85">
        <v>0.46</v>
      </c>
      <c r="F101" s="67"/>
      <c r="G101" s="86">
        <f t="shared" si="2"/>
        <v>0</v>
      </c>
      <c r="H101" s="87">
        <v>0.49</v>
      </c>
      <c r="I101" s="28">
        <v>0.22</v>
      </c>
      <c r="J101" s="28">
        <v>0.01</v>
      </c>
      <c r="L101" t="s">
        <v>287</v>
      </c>
      <c r="M101" t="s">
        <v>98</v>
      </c>
      <c r="O101" s="86" t="s">
        <v>25</v>
      </c>
      <c r="Q101"/>
    </row>
    <row r="102" spans="1:17" ht="14.25">
      <c r="A102" s="65">
        <f t="shared" si="0"/>
        <v>1</v>
      </c>
      <c r="D102" s="24" t="s">
        <v>288</v>
      </c>
      <c r="E102" s="85">
        <v>0.46</v>
      </c>
      <c r="F102" s="67"/>
      <c r="G102" s="86">
        <f t="shared" si="2"/>
        <v>0</v>
      </c>
      <c r="H102" s="87">
        <v>0.49</v>
      </c>
      <c r="J102" s="28">
        <v>0.09</v>
      </c>
      <c r="L102" t="s">
        <v>289</v>
      </c>
      <c r="M102" t="s">
        <v>98</v>
      </c>
      <c r="O102" s="86" t="s">
        <v>25</v>
      </c>
      <c r="Q102"/>
    </row>
    <row r="103" spans="1:17" ht="14.25">
      <c r="A103" s="65">
        <f t="shared" si="0"/>
        <v>1</v>
      </c>
      <c r="D103" s="24" t="s">
        <v>290</v>
      </c>
      <c r="E103" s="85">
        <v>0.45</v>
      </c>
      <c r="F103" s="67"/>
      <c r="G103" s="86">
        <f t="shared" si="2"/>
        <v>0</v>
      </c>
      <c r="H103" s="87">
        <v>0.49</v>
      </c>
      <c r="I103" s="28">
        <v>0.09</v>
      </c>
      <c r="M103" t="s">
        <v>98</v>
      </c>
      <c r="O103" s="86" t="s">
        <v>25</v>
      </c>
      <c r="Q103"/>
    </row>
    <row r="104" spans="1:17" ht="14.25">
      <c r="A104" s="65">
        <f t="shared" si="0"/>
        <v>1</v>
      </c>
      <c r="D104" s="24" t="s">
        <v>291</v>
      </c>
      <c r="E104" s="85">
        <v>0.45</v>
      </c>
      <c r="F104" s="67"/>
      <c r="G104" s="86">
        <f t="shared" si="2"/>
        <v>0</v>
      </c>
      <c r="H104" s="87">
        <v>0.49</v>
      </c>
      <c r="J104" s="28">
        <v>0.07</v>
      </c>
      <c r="K104"/>
      <c r="M104" t="s">
        <v>98</v>
      </c>
      <c r="O104" s="86" t="s">
        <v>25</v>
      </c>
      <c r="Q104"/>
    </row>
    <row r="105" spans="1:17" ht="14.25">
      <c r="A105" s="65">
        <f t="shared" si="0"/>
        <v>1</v>
      </c>
      <c r="C105" s="89"/>
      <c r="D105" s="24" t="s">
        <v>292</v>
      </c>
      <c r="E105" s="85">
        <v>0.45</v>
      </c>
      <c r="F105" s="67"/>
      <c r="G105" s="86">
        <f t="shared" si="2"/>
        <v>0</v>
      </c>
      <c r="H105" s="87">
        <v>0.49</v>
      </c>
      <c r="J105" s="28">
        <v>0.1</v>
      </c>
      <c r="K105"/>
      <c r="M105" t="s">
        <v>98</v>
      </c>
      <c r="O105" s="86" t="s">
        <v>25</v>
      </c>
      <c r="Q105"/>
    </row>
    <row r="106" spans="1:17" ht="14.25">
      <c r="A106" s="65">
        <f t="shared" si="0"/>
        <v>1</v>
      </c>
      <c r="C106" s="89"/>
      <c r="D106" s="24" t="s">
        <v>293</v>
      </c>
      <c r="E106" s="85">
        <v>0.45</v>
      </c>
      <c r="F106" s="67"/>
      <c r="G106" s="86">
        <f t="shared" si="2"/>
        <v>0</v>
      </c>
      <c r="H106" s="87">
        <v>0.49</v>
      </c>
      <c r="J106" s="28">
        <v>0.09</v>
      </c>
      <c r="K106"/>
      <c r="M106" t="s">
        <v>98</v>
      </c>
      <c r="O106" s="86" t="s">
        <v>25</v>
      </c>
      <c r="Q106"/>
    </row>
    <row r="107" spans="1:17" ht="14.25">
      <c r="A107" s="65">
        <f t="shared" si="0"/>
        <v>1</v>
      </c>
      <c r="C107" s="89"/>
      <c r="D107" s="24" t="s">
        <v>294</v>
      </c>
      <c r="E107" s="85">
        <v>0.45</v>
      </c>
      <c r="F107" s="67"/>
      <c r="G107" s="86">
        <f t="shared" si="2"/>
        <v>0</v>
      </c>
      <c r="H107" s="87">
        <v>0.49</v>
      </c>
      <c r="J107" s="28">
        <v>0.06</v>
      </c>
      <c r="K107"/>
      <c r="M107" t="s">
        <v>98</v>
      </c>
      <c r="O107" s="86" t="s">
        <v>25</v>
      </c>
      <c r="Q107"/>
    </row>
    <row r="108" spans="1:17" ht="14.25">
      <c r="A108" s="65">
        <f t="shared" si="0"/>
        <v>1</v>
      </c>
      <c r="C108" s="89"/>
      <c r="D108" s="24" t="s">
        <v>295</v>
      </c>
      <c r="E108" s="85">
        <v>0.45</v>
      </c>
      <c r="F108" s="67"/>
      <c r="G108" s="86">
        <f t="shared" si="2"/>
        <v>0</v>
      </c>
      <c r="H108" s="87">
        <v>0.49</v>
      </c>
      <c r="J108" s="28">
        <v>0.04</v>
      </c>
      <c r="K108"/>
      <c r="M108" t="s">
        <v>98</v>
      </c>
      <c r="O108" s="86" t="s">
        <v>25</v>
      </c>
      <c r="Q108"/>
    </row>
    <row r="109" spans="1:17" ht="14.25">
      <c r="A109" s="65">
        <f t="shared" si="0"/>
        <v>1</v>
      </c>
      <c r="C109" s="89"/>
      <c r="D109" s="24" t="s">
        <v>296</v>
      </c>
      <c r="E109" s="85">
        <v>0.45</v>
      </c>
      <c r="F109" s="67"/>
      <c r="G109" s="86">
        <f t="shared" si="2"/>
        <v>0</v>
      </c>
      <c r="H109" s="87">
        <v>0.49</v>
      </c>
      <c r="I109" s="28">
        <v>0.11</v>
      </c>
      <c r="K109"/>
      <c r="M109" t="s">
        <v>98</v>
      </c>
      <c r="O109" s="86" t="s">
        <v>25</v>
      </c>
      <c r="Q109"/>
    </row>
    <row r="110" spans="1:17" ht="14.25">
      <c r="A110" s="65">
        <f t="shared" si="0"/>
        <v>1</v>
      </c>
      <c r="C110" s="89"/>
      <c r="D110" s="24" t="s">
        <v>297</v>
      </c>
      <c r="E110" s="85">
        <v>0.45</v>
      </c>
      <c r="F110" s="67"/>
      <c r="G110" s="86">
        <f t="shared" si="2"/>
        <v>0</v>
      </c>
      <c r="H110" s="87">
        <v>0.49</v>
      </c>
      <c r="I110" s="28">
        <v>0.12</v>
      </c>
      <c r="K110"/>
      <c r="M110" t="s">
        <v>98</v>
      </c>
      <c r="O110" s="86" t="s">
        <v>25</v>
      </c>
      <c r="Q110"/>
    </row>
    <row r="111" spans="1:17" ht="14.25">
      <c r="A111" s="65">
        <f t="shared" si="0"/>
        <v>1</v>
      </c>
      <c r="C111" s="75" t="s">
        <v>95</v>
      </c>
      <c r="D111" s="24" t="s">
        <v>298</v>
      </c>
      <c r="E111" s="85">
        <v>0.45</v>
      </c>
      <c r="F111" s="67"/>
      <c r="G111" s="86">
        <f t="shared" si="2"/>
        <v>0</v>
      </c>
      <c r="H111" s="87">
        <v>0.49</v>
      </c>
      <c r="I111" s="28">
        <v>0.26</v>
      </c>
      <c r="K111"/>
      <c r="M111" t="s">
        <v>98</v>
      </c>
      <c r="O111" s="86" t="s">
        <v>26</v>
      </c>
      <c r="P111" t="s">
        <v>99</v>
      </c>
      <c r="Q111" s="24" t="s">
        <v>160</v>
      </c>
    </row>
    <row r="112" spans="1:17" ht="14.25">
      <c r="A112" s="65">
        <f t="shared" si="0"/>
        <v>1</v>
      </c>
      <c r="C112" s="89"/>
      <c r="D112" s="24" t="s">
        <v>299</v>
      </c>
      <c r="E112" s="85">
        <v>0.45</v>
      </c>
      <c r="F112" s="67"/>
      <c r="G112" s="86">
        <f t="shared" si="2"/>
        <v>0</v>
      </c>
      <c r="H112" s="87">
        <v>0.49</v>
      </c>
      <c r="I112" s="28">
        <v>0.24</v>
      </c>
      <c r="J112" s="28">
        <v>0.02</v>
      </c>
      <c r="K112"/>
      <c r="M112" t="s">
        <v>98</v>
      </c>
      <c r="O112" s="86" t="s">
        <v>25</v>
      </c>
      <c r="Q112"/>
    </row>
    <row r="113" spans="1:17" ht="14.25">
      <c r="A113" s="65">
        <f t="shared" si="0"/>
        <v>1</v>
      </c>
      <c r="C113" s="89"/>
      <c r="D113" s="24" t="s">
        <v>300</v>
      </c>
      <c r="E113" s="85">
        <v>0.45</v>
      </c>
      <c r="F113" s="67"/>
      <c r="G113" s="86">
        <f t="shared" si="2"/>
        <v>0</v>
      </c>
      <c r="H113" s="87">
        <v>0.49</v>
      </c>
      <c r="I113" s="28">
        <v>0.11</v>
      </c>
      <c r="J113" s="28">
        <v>0.05</v>
      </c>
      <c r="K113"/>
      <c r="M113" t="s">
        <v>98</v>
      </c>
      <c r="O113" s="86" t="s">
        <v>25</v>
      </c>
      <c r="Q113"/>
    </row>
    <row r="114" spans="1:17" ht="14.25">
      <c r="A114" s="65">
        <f t="shared" si="0"/>
        <v>1</v>
      </c>
      <c r="C114" s="89"/>
      <c r="D114" s="24" t="s">
        <v>301</v>
      </c>
      <c r="E114" s="85">
        <v>0.45</v>
      </c>
      <c r="F114" s="67"/>
      <c r="G114" s="86">
        <f t="shared" si="2"/>
        <v>0</v>
      </c>
      <c r="H114" s="87">
        <v>0.49</v>
      </c>
      <c r="I114" s="28">
        <v>0.12</v>
      </c>
      <c r="J114" s="28">
        <v>0.07</v>
      </c>
      <c r="K114"/>
      <c r="L114" t="s">
        <v>302</v>
      </c>
      <c r="M114" t="s">
        <v>98</v>
      </c>
      <c r="O114" s="86" t="s">
        <v>25</v>
      </c>
      <c r="Q114"/>
    </row>
    <row r="115" spans="1:17" ht="14.25">
      <c r="A115" s="65">
        <f t="shared" si="0"/>
        <v>1</v>
      </c>
      <c r="C115" s="89"/>
      <c r="D115" s="24" t="s">
        <v>303</v>
      </c>
      <c r="E115" s="85">
        <v>0.45</v>
      </c>
      <c r="F115" s="67"/>
      <c r="G115" s="86">
        <f t="shared" si="2"/>
        <v>0</v>
      </c>
      <c r="H115" s="87">
        <v>0.49</v>
      </c>
      <c r="J115" s="28">
        <v>0.11</v>
      </c>
      <c r="K115"/>
      <c r="M115" t="s">
        <v>98</v>
      </c>
      <c r="O115" s="86" t="s">
        <v>25</v>
      </c>
      <c r="Q115"/>
    </row>
    <row r="116" spans="1:17" ht="14.25">
      <c r="A116" s="65">
        <f t="shared" si="0"/>
        <v>1</v>
      </c>
      <c r="C116" s="89"/>
      <c r="D116" s="24" t="s">
        <v>304</v>
      </c>
      <c r="E116" s="85">
        <v>0.45</v>
      </c>
      <c r="F116" s="67"/>
      <c r="G116" s="86">
        <f t="shared" si="2"/>
        <v>0</v>
      </c>
      <c r="H116" s="87">
        <v>0.49</v>
      </c>
      <c r="I116" s="28">
        <v>0.19</v>
      </c>
      <c r="K116"/>
      <c r="M116" t="s">
        <v>98</v>
      </c>
      <c r="O116" s="86" t="s">
        <v>25</v>
      </c>
      <c r="Q116"/>
    </row>
    <row r="117" spans="1:17" ht="14.25">
      <c r="A117" s="65">
        <f t="shared" si="0"/>
        <v>1</v>
      </c>
      <c r="C117" s="89"/>
      <c r="D117" s="24" t="s">
        <v>305</v>
      </c>
      <c r="E117" s="85">
        <v>0.44</v>
      </c>
      <c r="G117" s="86">
        <f t="shared" si="2"/>
        <v>0</v>
      </c>
      <c r="H117" s="87">
        <v>0.49</v>
      </c>
      <c r="I117" s="28">
        <v>0.16</v>
      </c>
      <c r="K117"/>
      <c r="M117" t="s">
        <v>98</v>
      </c>
      <c r="O117" s="86" t="s">
        <v>25</v>
      </c>
      <c r="Q117"/>
    </row>
    <row r="118" spans="1:17" ht="14.25">
      <c r="A118" s="65">
        <f t="shared" si="0"/>
        <v>1</v>
      </c>
      <c r="C118" s="89"/>
      <c r="D118" s="24" t="s">
        <v>306</v>
      </c>
      <c r="E118" s="85">
        <v>0.44</v>
      </c>
      <c r="G118" s="86">
        <f t="shared" si="2"/>
        <v>0</v>
      </c>
      <c r="H118" s="87">
        <v>0.49</v>
      </c>
      <c r="J118" s="28">
        <v>0.05</v>
      </c>
      <c r="K118"/>
      <c r="M118" t="s">
        <v>98</v>
      </c>
      <c r="O118" s="86" t="s">
        <v>25</v>
      </c>
      <c r="Q118"/>
    </row>
    <row r="119" spans="1:17" ht="14.25">
      <c r="A119" s="65">
        <f t="shared" si="0"/>
        <v>1</v>
      </c>
      <c r="C119" s="75" t="s">
        <v>95</v>
      </c>
      <c r="D119" s="24" t="s">
        <v>307</v>
      </c>
      <c r="E119" s="85">
        <v>0.44</v>
      </c>
      <c r="G119" s="86">
        <f t="shared" si="2"/>
        <v>0</v>
      </c>
      <c r="H119" s="87">
        <v>0.49</v>
      </c>
      <c r="I119" s="28">
        <v>0.27</v>
      </c>
      <c r="M119" t="s">
        <v>98</v>
      </c>
      <c r="O119" s="86" t="s">
        <v>26</v>
      </c>
      <c r="P119" t="s">
        <v>159</v>
      </c>
      <c r="Q119" s="24" t="s">
        <v>160</v>
      </c>
    </row>
    <row r="120" spans="1:17" ht="14.25">
      <c r="A120" s="65">
        <f t="shared" si="0"/>
        <v>1</v>
      </c>
      <c r="C120" s="89"/>
      <c r="D120" s="24" t="s">
        <v>308</v>
      </c>
      <c r="E120" s="85">
        <v>0.44</v>
      </c>
      <c r="G120" s="86">
        <f t="shared" si="2"/>
        <v>0</v>
      </c>
      <c r="H120" s="30">
        <v>0.75</v>
      </c>
      <c r="I120" s="28">
        <v>0.05</v>
      </c>
      <c r="K120" s="24" t="s">
        <v>105</v>
      </c>
      <c r="L120" t="s">
        <v>309</v>
      </c>
      <c r="M120" t="s">
        <v>98</v>
      </c>
      <c r="O120" s="86" t="s">
        <v>25</v>
      </c>
      <c r="Q120"/>
    </row>
    <row r="121" spans="1:17" ht="14.25">
      <c r="A121" s="65">
        <f t="shared" si="0"/>
        <v>1</v>
      </c>
      <c r="C121" s="89"/>
      <c r="D121" s="24" t="s">
        <v>310</v>
      </c>
      <c r="E121" s="85">
        <v>0.44</v>
      </c>
      <c r="G121" s="86">
        <f t="shared" si="2"/>
        <v>0</v>
      </c>
      <c r="H121" s="87">
        <v>0.49</v>
      </c>
      <c r="J121" s="28">
        <v>0.04</v>
      </c>
      <c r="K121"/>
      <c r="M121" t="s">
        <v>98</v>
      </c>
      <c r="O121" s="86" t="s">
        <v>25</v>
      </c>
      <c r="Q121"/>
    </row>
    <row r="122" spans="1:17" ht="14.25">
      <c r="A122" s="65">
        <f t="shared" si="0"/>
        <v>1</v>
      </c>
      <c r="C122" s="89"/>
      <c r="D122" s="24" t="s">
        <v>311</v>
      </c>
      <c r="E122" s="85">
        <v>0.44</v>
      </c>
      <c r="G122" s="86">
        <f t="shared" si="2"/>
        <v>0</v>
      </c>
      <c r="H122" s="87">
        <v>0.49</v>
      </c>
      <c r="J122" s="28">
        <v>0.02</v>
      </c>
      <c r="M122" t="s">
        <v>98</v>
      </c>
      <c r="O122" s="86" t="s">
        <v>25</v>
      </c>
      <c r="Q122"/>
    </row>
    <row r="123" spans="1:17" ht="14.25">
      <c r="A123" s="65">
        <f t="shared" si="0"/>
        <v>1</v>
      </c>
      <c r="C123" s="89"/>
      <c r="D123" s="24" t="s">
        <v>312</v>
      </c>
      <c r="E123" s="85">
        <v>0.44</v>
      </c>
      <c r="G123" s="86">
        <f t="shared" si="2"/>
        <v>0</v>
      </c>
      <c r="H123" s="87">
        <v>0.49</v>
      </c>
      <c r="I123" s="28">
        <v>0.15</v>
      </c>
      <c r="J123" s="28">
        <v>0.02</v>
      </c>
      <c r="M123" t="s">
        <v>98</v>
      </c>
      <c r="O123" s="86" t="s">
        <v>25</v>
      </c>
      <c r="Q123"/>
    </row>
    <row r="124" spans="1:17" ht="14.25">
      <c r="A124" s="65">
        <f t="shared" si="0"/>
        <v>1</v>
      </c>
      <c r="C124" s="89"/>
      <c r="D124" s="24" t="s">
        <v>313</v>
      </c>
      <c r="E124" s="85">
        <v>0.44</v>
      </c>
      <c r="G124" s="86">
        <f t="shared" si="2"/>
        <v>0</v>
      </c>
      <c r="H124" s="87">
        <v>0.49</v>
      </c>
      <c r="I124" s="28">
        <v>0.15</v>
      </c>
      <c r="J124" s="28">
        <v>0.04</v>
      </c>
      <c r="M124" t="s">
        <v>98</v>
      </c>
      <c r="O124" s="86" t="s">
        <v>25</v>
      </c>
      <c r="Q124"/>
    </row>
    <row r="125" spans="1:17" ht="14.25">
      <c r="A125" s="65">
        <f t="shared" si="0"/>
        <v>1</v>
      </c>
      <c r="C125" s="89"/>
      <c r="D125" s="24" t="s">
        <v>314</v>
      </c>
      <c r="E125" s="85">
        <v>0.44</v>
      </c>
      <c r="G125" s="86">
        <f t="shared" si="2"/>
        <v>0</v>
      </c>
      <c r="H125" s="87">
        <v>0.49</v>
      </c>
      <c r="I125" s="28">
        <v>0.13</v>
      </c>
      <c r="J125" s="28">
        <v>0.02</v>
      </c>
      <c r="L125" t="s">
        <v>315</v>
      </c>
      <c r="M125" t="s">
        <v>98</v>
      </c>
      <c r="O125" s="86" t="s">
        <v>25</v>
      </c>
      <c r="Q125"/>
    </row>
    <row r="126" spans="1:17" ht="14.25">
      <c r="A126" s="65">
        <f t="shared" si="0"/>
        <v>1</v>
      </c>
      <c r="C126" s="89"/>
      <c r="D126" s="24" t="s">
        <v>316</v>
      </c>
      <c r="E126" s="85">
        <v>0.44</v>
      </c>
      <c r="G126" s="86">
        <f t="shared" si="2"/>
        <v>0</v>
      </c>
      <c r="H126" s="87">
        <v>0.49</v>
      </c>
      <c r="J126" s="28">
        <v>0.07</v>
      </c>
      <c r="L126" t="s">
        <v>317</v>
      </c>
      <c r="M126" t="s">
        <v>98</v>
      </c>
      <c r="O126" s="86" t="s">
        <v>25</v>
      </c>
      <c r="Q126"/>
    </row>
    <row r="127" spans="1:17" ht="14.25">
      <c r="A127" s="65">
        <f t="shared" si="0"/>
        <v>1</v>
      </c>
      <c r="C127" s="89"/>
      <c r="D127" s="24" t="s">
        <v>318</v>
      </c>
      <c r="E127" s="85">
        <v>0.43</v>
      </c>
      <c r="G127" s="86">
        <f t="shared" si="2"/>
        <v>0</v>
      </c>
      <c r="H127" s="87">
        <v>0.49</v>
      </c>
      <c r="J127" s="28">
        <v>0.02</v>
      </c>
      <c r="M127" t="s">
        <v>98</v>
      </c>
      <c r="O127" s="86" t="s">
        <v>25</v>
      </c>
      <c r="Q127"/>
    </row>
    <row r="128" spans="1:17" ht="14.25">
      <c r="A128" s="65">
        <f t="shared" si="0"/>
        <v>1</v>
      </c>
      <c r="D128" s="24" t="s">
        <v>319</v>
      </c>
      <c r="E128" s="85">
        <v>0.43</v>
      </c>
      <c r="G128" s="86">
        <f t="shared" si="2"/>
        <v>0</v>
      </c>
      <c r="H128" s="87">
        <v>0.49</v>
      </c>
      <c r="J128" s="28">
        <v>0.03</v>
      </c>
      <c r="K128"/>
      <c r="M128" t="s">
        <v>98</v>
      </c>
      <c r="O128" s="86" t="s">
        <v>25</v>
      </c>
      <c r="Q128"/>
    </row>
    <row r="129" spans="1:17" ht="14.25">
      <c r="A129" s="65">
        <f t="shared" si="0"/>
        <v>1</v>
      </c>
      <c r="D129" s="24" t="s">
        <v>320</v>
      </c>
      <c r="E129" s="85">
        <v>0.43</v>
      </c>
      <c r="G129" s="86">
        <f t="shared" si="2"/>
        <v>0</v>
      </c>
      <c r="H129" s="30">
        <v>1</v>
      </c>
      <c r="I129" s="28">
        <v>0.17</v>
      </c>
      <c r="L129" t="s">
        <v>321</v>
      </c>
      <c r="M129" t="s">
        <v>98</v>
      </c>
      <c r="O129" s="86" t="s">
        <v>25</v>
      </c>
      <c r="Q129"/>
    </row>
    <row r="130" spans="1:17" ht="14.25">
      <c r="A130" s="65">
        <f t="shared" si="0"/>
        <v>1</v>
      </c>
      <c r="B130" s="77" t="s">
        <v>161</v>
      </c>
      <c r="D130" s="24" t="s">
        <v>322</v>
      </c>
      <c r="E130" s="90">
        <v>0.43</v>
      </c>
      <c r="G130" s="86">
        <f t="shared" si="2"/>
        <v>0</v>
      </c>
      <c r="H130" s="87">
        <v>0.49</v>
      </c>
      <c r="J130" s="28">
        <v>0.12</v>
      </c>
      <c r="M130" t="s">
        <v>98</v>
      </c>
      <c r="O130" s="84" t="s">
        <v>25</v>
      </c>
      <c r="Q130"/>
    </row>
    <row r="131" spans="1:17" ht="14.25">
      <c r="A131" s="65">
        <f t="shared" si="0"/>
        <v>1</v>
      </c>
      <c r="B131" s="77" t="s">
        <v>161</v>
      </c>
      <c r="D131" s="24" t="s">
        <v>323</v>
      </c>
      <c r="E131" s="90">
        <v>0.43</v>
      </c>
      <c r="G131" s="86">
        <f t="shared" si="2"/>
        <v>0</v>
      </c>
      <c r="H131" s="87">
        <v>0.49</v>
      </c>
      <c r="I131" s="28">
        <v>0.12</v>
      </c>
      <c r="M131" t="s">
        <v>98</v>
      </c>
      <c r="O131" s="84" t="s">
        <v>25</v>
      </c>
      <c r="Q131"/>
    </row>
    <row r="132" spans="1:17" ht="14.25">
      <c r="A132" s="65">
        <f t="shared" si="0"/>
        <v>1</v>
      </c>
      <c r="D132" s="24" t="s">
        <v>324</v>
      </c>
      <c r="E132" s="85">
        <v>0.43</v>
      </c>
      <c r="G132" s="86">
        <f t="shared" si="2"/>
        <v>0</v>
      </c>
      <c r="H132" s="30">
        <v>1</v>
      </c>
      <c r="J132" s="28">
        <v>0.1</v>
      </c>
      <c r="K132"/>
      <c r="M132" t="s">
        <v>98</v>
      </c>
      <c r="O132" s="86" t="s">
        <v>25</v>
      </c>
      <c r="Q132"/>
    </row>
    <row r="133" spans="1:17" ht="14.25">
      <c r="A133" s="65">
        <f t="shared" si="0"/>
        <v>1</v>
      </c>
      <c r="C133" s="75" t="s">
        <v>95</v>
      </c>
      <c r="D133" s="24" t="s">
        <v>325</v>
      </c>
      <c r="E133" s="85">
        <v>0.43</v>
      </c>
      <c r="G133" s="86">
        <f t="shared" si="2"/>
        <v>0</v>
      </c>
      <c r="H133" s="87">
        <v>0.49</v>
      </c>
      <c r="I133" s="28">
        <v>0.26</v>
      </c>
      <c r="K133"/>
      <c r="M133" t="s">
        <v>98</v>
      </c>
      <c r="O133" s="86" t="s">
        <v>26</v>
      </c>
      <c r="P133" t="s">
        <v>99</v>
      </c>
      <c r="Q133" s="69" t="s">
        <v>220</v>
      </c>
    </row>
    <row r="134" spans="1:17" ht="14.25">
      <c r="A134" s="65">
        <f t="shared" si="0"/>
        <v>1</v>
      </c>
      <c r="D134" s="24" t="s">
        <v>326</v>
      </c>
      <c r="E134" s="85">
        <v>0.43</v>
      </c>
      <c r="G134" s="86">
        <f t="shared" si="2"/>
        <v>0</v>
      </c>
      <c r="H134" s="87">
        <v>0.49</v>
      </c>
      <c r="J134" s="28">
        <v>0.05</v>
      </c>
      <c r="K134"/>
      <c r="M134" t="s">
        <v>98</v>
      </c>
      <c r="O134" s="86" t="s">
        <v>25</v>
      </c>
      <c r="Q134"/>
    </row>
    <row r="135" spans="1:17" ht="14.25">
      <c r="A135" s="65">
        <f t="shared" si="0"/>
        <v>1</v>
      </c>
      <c r="D135" s="24" t="s">
        <v>327</v>
      </c>
      <c r="E135" s="85">
        <v>0.43</v>
      </c>
      <c r="G135" s="86">
        <f t="shared" si="2"/>
        <v>0</v>
      </c>
      <c r="H135" s="87">
        <v>0.49</v>
      </c>
      <c r="J135" s="28">
        <v>0.06</v>
      </c>
      <c r="K135"/>
      <c r="L135" t="s">
        <v>328</v>
      </c>
      <c r="M135" t="s">
        <v>98</v>
      </c>
      <c r="O135" s="86" t="s">
        <v>25</v>
      </c>
      <c r="Q135"/>
    </row>
    <row r="136" spans="1:17" ht="14.25">
      <c r="A136" s="65">
        <f t="shared" si="0"/>
        <v>1</v>
      </c>
      <c r="D136" s="24" t="s">
        <v>329</v>
      </c>
      <c r="E136" s="85">
        <v>0.42</v>
      </c>
      <c r="G136" s="86">
        <f t="shared" si="2"/>
        <v>0</v>
      </c>
      <c r="H136" s="87">
        <v>0.49</v>
      </c>
      <c r="J136" s="28">
        <v>0.08</v>
      </c>
      <c r="K136"/>
      <c r="M136" t="s">
        <v>98</v>
      </c>
      <c r="O136" s="86" t="s">
        <v>25</v>
      </c>
      <c r="Q136"/>
    </row>
    <row r="137" spans="1:17" ht="14.25">
      <c r="A137" s="65">
        <f t="shared" si="0"/>
        <v>1</v>
      </c>
      <c r="D137" s="24" t="s">
        <v>330</v>
      </c>
      <c r="E137" s="85">
        <v>0.42</v>
      </c>
      <c r="G137" s="86">
        <f t="shared" si="2"/>
        <v>0</v>
      </c>
      <c r="H137" s="87">
        <v>0.49</v>
      </c>
      <c r="J137" s="28">
        <v>0.08</v>
      </c>
      <c r="K137"/>
      <c r="M137" t="s">
        <v>98</v>
      </c>
      <c r="O137" s="86" t="s">
        <v>25</v>
      </c>
      <c r="Q137"/>
    </row>
    <row r="138" spans="1:17" ht="14.25">
      <c r="A138" s="65">
        <f t="shared" si="0"/>
        <v>1</v>
      </c>
      <c r="D138" s="24" t="s">
        <v>331</v>
      </c>
      <c r="E138" s="85">
        <v>0.42</v>
      </c>
      <c r="F138" s="91">
        <v>0.33</v>
      </c>
      <c r="G138" s="86">
        <f t="shared" si="2"/>
        <v>0</v>
      </c>
      <c r="H138" s="87">
        <v>0.49</v>
      </c>
      <c r="I138" s="67">
        <v>0.09</v>
      </c>
      <c r="J138" s="67"/>
      <c r="K138" s="89"/>
      <c r="L138" s="89" t="s">
        <v>332</v>
      </c>
      <c r="M138" t="s">
        <v>98</v>
      </c>
      <c r="O138" s="86" t="s">
        <v>25</v>
      </c>
      <c r="Q138"/>
    </row>
    <row r="139" spans="1:17" ht="14.25">
      <c r="A139" s="65">
        <f t="shared" si="0"/>
        <v>1</v>
      </c>
      <c r="D139" s="24" t="s">
        <v>333</v>
      </c>
      <c r="E139" s="85">
        <v>0.42</v>
      </c>
      <c r="G139" s="86">
        <f t="shared" si="2"/>
        <v>0</v>
      </c>
      <c r="H139" s="87">
        <v>0.49</v>
      </c>
      <c r="J139" s="28">
        <v>0.06</v>
      </c>
      <c r="K139"/>
      <c r="M139" t="s">
        <v>98</v>
      </c>
      <c r="O139" s="86" t="s">
        <v>25</v>
      </c>
      <c r="Q139"/>
    </row>
    <row r="140" spans="1:17" ht="14.25">
      <c r="A140" s="65">
        <f t="shared" si="0"/>
        <v>1</v>
      </c>
      <c r="D140" s="24" t="s">
        <v>334</v>
      </c>
      <c r="E140" s="85">
        <v>0.41</v>
      </c>
      <c r="G140" s="86">
        <f t="shared" si="2"/>
        <v>0</v>
      </c>
      <c r="H140" s="87">
        <v>0.49</v>
      </c>
      <c r="J140" s="28">
        <v>0.07</v>
      </c>
      <c r="M140" t="s">
        <v>98</v>
      </c>
      <c r="O140" s="86" t="s">
        <v>25</v>
      </c>
      <c r="Q140"/>
    </row>
    <row r="141" spans="1:17" ht="14.25">
      <c r="A141" s="65">
        <f t="shared" si="0"/>
        <v>1</v>
      </c>
      <c r="C141" s="75" t="s">
        <v>95</v>
      </c>
      <c r="D141" s="24" t="s">
        <v>335</v>
      </c>
      <c r="E141" s="85">
        <v>0.41</v>
      </c>
      <c r="G141" s="86">
        <f t="shared" si="2"/>
        <v>0</v>
      </c>
      <c r="H141" s="30">
        <v>0.8</v>
      </c>
      <c r="I141" s="28">
        <v>0.25</v>
      </c>
      <c r="L141" t="s">
        <v>336</v>
      </c>
      <c r="M141" t="s">
        <v>98</v>
      </c>
      <c r="O141" s="86" t="s">
        <v>26</v>
      </c>
      <c r="P141" t="s">
        <v>159</v>
      </c>
      <c r="Q141" s="24" t="s">
        <v>160</v>
      </c>
    </row>
    <row r="142" spans="1:17" ht="14.25">
      <c r="A142" s="65">
        <f t="shared" si="0"/>
        <v>1</v>
      </c>
      <c r="D142" s="24" t="s">
        <v>337</v>
      </c>
      <c r="E142" s="85">
        <v>0.41</v>
      </c>
      <c r="G142" s="86">
        <f t="shared" si="2"/>
        <v>0</v>
      </c>
      <c r="H142" s="87">
        <v>0.49</v>
      </c>
      <c r="I142" s="28">
        <v>0.09</v>
      </c>
      <c r="M142" t="s">
        <v>98</v>
      </c>
      <c r="O142" s="86" t="s">
        <v>25</v>
      </c>
      <c r="Q142"/>
    </row>
    <row r="143" spans="1:17" ht="14.25">
      <c r="A143" s="65">
        <f t="shared" si="0"/>
        <v>1</v>
      </c>
      <c r="D143" s="24" t="s">
        <v>338</v>
      </c>
      <c r="E143" s="85">
        <v>0.41</v>
      </c>
      <c r="G143" s="86">
        <f t="shared" si="2"/>
        <v>0</v>
      </c>
      <c r="H143" s="87">
        <v>0.49</v>
      </c>
      <c r="I143" s="28">
        <v>0.19</v>
      </c>
      <c r="M143" t="s">
        <v>98</v>
      </c>
      <c r="O143" s="86" t="s">
        <v>25</v>
      </c>
      <c r="Q143"/>
    </row>
    <row r="144" spans="1:17" ht="14.25">
      <c r="A144" s="65">
        <f t="shared" si="0"/>
        <v>1</v>
      </c>
      <c r="D144" s="24" t="s">
        <v>339</v>
      </c>
      <c r="E144" s="85">
        <v>0.41</v>
      </c>
      <c r="G144" s="86">
        <f t="shared" si="2"/>
        <v>0</v>
      </c>
      <c r="H144" s="87">
        <v>0.49</v>
      </c>
      <c r="J144" s="28">
        <v>0.05</v>
      </c>
      <c r="K144"/>
      <c r="M144" t="s">
        <v>98</v>
      </c>
      <c r="O144" s="86" t="s">
        <v>25</v>
      </c>
      <c r="Q144"/>
    </row>
    <row r="145" spans="1:17" ht="14.25">
      <c r="A145" s="65">
        <f t="shared" si="0"/>
        <v>1</v>
      </c>
      <c r="D145" s="24" t="s">
        <v>340</v>
      </c>
      <c r="E145" s="85">
        <v>0.41</v>
      </c>
      <c r="G145" s="86">
        <f t="shared" si="2"/>
        <v>0</v>
      </c>
      <c r="H145" s="87">
        <v>0.49</v>
      </c>
      <c r="J145" s="28">
        <v>0.02</v>
      </c>
      <c r="K145"/>
      <c r="M145" t="s">
        <v>98</v>
      </c>
      <c r="O145" s="86" t="s">
        <v>25</v>
      </c>
      <c r="Q145"/>
    </row>
    <row r="146" spans="1:17" ht="14.25">
      <c r="A146" s="65">
        <f t="shared" si="0"/>
        <v>1</v>
      </c>
      <c r="D146" s="24" t="s">
        <v>341</v>
      </c>
      <c r="E146" s="85">
        <v>0.41</v>
      </c>
      <c r="G146" s="86">
        <f t="shared" si="2"/>
        <v>0</v>
      </c>
      <c r="H146" s="87">
        <v>0.49</v>
      </c>
      <c r="J146" s="28">
        <v>0.05</v>
      </c>
      <c r="K146"/>
      <c r="L146" t="s">
        <v>342</v>
      </c>
      <c r="M146" t="s">
        <v>98</v>
      </c>
      <c r="O146" s="86" t="s">
        <v>25</v>
      </c>
      <c r="Q146"/>
    </row>
    <row r="147" spans="1:17" ht="14.25">
      <c r="A147" s="65">
        <f t="shared" si="0"/>
        <v>1</v>
      </c>
      <c r="D147" s="24" t="s">
        <v>343</v>
      </c>
      <c r="E147" s="85">
        <v>0.41</v>
      </c>
      <c r="G147" s="86">
        <f t="shared" si="2"/>
        <v>0</v>
      </c>
      <c r="H147" s="87">
        <v>0.49</v>
      </c>
      <c r="I147" s="28">
        <v>0.18</v>
      </c>
      <c r="M147" t="s">
        <v>98</v>
      </c>
      <c r="O147" s="86" t="s">
        <v>25</v>
      </c>
      <c r="Q147"/>
    </row>
    <row r="148" spans="1:17" ht="14.25">
      <c r="A148" s="65">
        <f t="shared" si="0"/>
        <v>1</v>
      </c>
      <c r="C148" s="75" t="s">
        <v>95</v>
      </c>
      <c r="D148" s="24" t="s">
        <v>344</v>
      </c>
      <c r="E148" s="85">
        <v>0.41</v>
      </c>
      <c r="G148" s="86">
        <f t="shared" si="2"/>
        <v>0</v>
      </c>
      <c r="H148" s="87">
        <v>0.49</v>
      </c>
      <c r="I148" s="28">
        <v>0.32</v>
      </c>
      <c r="L148" t="s">
        <v>345</v>
      </c>
      <c r="M148" t="s">
        <v>98</v>
      </c>
      <c r="O148" s="86" t="s">
        <v>26</v>
      </c>
      <c r="P148" t="s">
        <v>159</v>
      </c>
      <c r="Q148" s="24" t="s">
        <v>160</v>
      </c>
    </row>
    <row r="149" spans="1:17" ht="14.25">
      <c r="A149" s="65">
        <f t="shared" si="0"/>
        <v>1</v>
      </c>
      <c r="D149" s="24" t="s">
        <v>346</v>
      </c>
      <c r="E149" s="85">
        <v>0.41</v>
      </c>
      <c r="G149" s="86">
        <f t="shared" si="2"/>
        <v>0</v>
      </c>
      <c r="H149" s="30">
        <v>0.75</v>
      </c>
      <c r="I149" s="28">
        <v>0.17</v>
      </c>
      <c r="L149" t="s">
        <v>347</v>
      </c>
      <c r="M149" t="s">
        <v>98</v>
      </c>
      <c r="O149" s="86" t="s">
        <v>25</v>
      </c>
      <c r="Q149"/>
    </row>
    <row r="150" spans="1:17" ht="14.25">
      <c r="A150" s="65">
        <f t="shared" si="0"/>
        <v>1</v>
      </c>
      <c r="D150" s="24" t="s">
        <v>348</v>
      </c>
      <c r="E150" s="85">
        <v>0.41</v>
      </c>
      <c r="G150" s="86">
        <f t="shared" si="2"/>
        <v>0</v>
      </c>
      <c r="H150" s="87">
        <v>0.49</v>
      </c>
      <c r="J150" s="28">
        <v>0.06</v>
      </c>
      <c r="K150"/>
      <c r="L150" t="s">
        <v>349</v>
      </c>
      <c r="M150" t="s">
        <v>98</v>
      </c>
      <c r="O150" s="86" t="s">
        <v>25</v>
      </c>
      <c r="Q150"/>
    </row>
    <row r="151" spans="1:17" ht="14.25">
      <c r="A151" s="65">
        <f t="shared" si="0"/>
        <v>1</v>
      </c>
      <c r="D151" s="24" t="s">
        <v>350</v>
      </c>
      <c r="E151" s="85">
        <v>0.41</v>
      </c>
      <c r="F151" s="91">
        <v>0.3</v>
      </c>
      <c r="G151" s="86">
        <f t="shared" si="2"/>
        <v>0</v>
      </c>
      <c r="H151" s="87">
        <v>0.49</v>
      </c>
      <c r="I151" s="28">
        <v>0.15</v>
      </c>
      <c r="J151" s="92">
        <v>0.03</v>
      </c>
      <c r="M151" t="s">
        <v>98</v>
      </c>
      <c r="O151" s="86" t="s">
        <v>25</v>
      </c>
      <c r="Q151"/>
    </row>
    <row r="152" spans="1:17" ht="14.25">
      <c r="A152" s="65">
        <f t="shared" si="0"/>
        <v>1</v>
      </c>
      <c r="D152" s="24" t="s">
        <v>351</v>
      </c>
      <c r="E152" s="85">
        <v>0.41</v>
      </c>
      <c r="F152" s="91">
        <v>0.4</v>
      </c>
      <c r="G152" s="86">
        <f t="shared" si="2"/>
        <v>0</v>
      </c>
      <c r="H152" s="30">
        <v>0.75</v>
      </c>
      <c r="I152" s="28">
        <v>0.12</v>
      </c>
      <c r="J152" s="28">
        <v>0.06</v>
      </c>
      <c r="M152" t="s">
        <v>98</v>
      </c>
      <c r="O152" s="86" t="s">
        <v>25</v>
      </c>
      <c r="Q152"/>
    </row>
    <row r="153" spans="1:17" ht="14.25">
      <c r="A153" s="65">
        <f t="shared" si="0"/>
        <v>1</v>
      </c>
      <c r="D153" s="24" t="s">
        <v>352</v>
      </c>
      <c r="E153" s="85">
        <v>0.41</v>
      </c>
      <c r="F153" s="91">
        <f>2.5/4*0.5</f>
        <v>0.3125</v>
      </c>
      <c r="G153" s="86">
        <f t="shared" si="2"/>
        <v>0</v>
      </c>
      <c r="H153" s="87">
        <v>0.49</v>
      </c>
      <c r="I153" s="28">
        <v>0.19</v>
      </c>
      <c r="K153" s="24" t="s">
        <v>353</v>
      </c>
      <c r="M153" t="s">
        <v>98</v>
      </c>
      <c r="O153" s="86" t="s">
        <v>25</v>
      </c>
      <c r="Q153"/>
    </row>
    <row r="154" spans="1:17" ht="14.25">
      <c r="A154" s="65">
        <f t="shared" si="0"/>
        <v>1</v>
      </c>
      <c r="D154" s="24" t="s">
        <v>354</v>
      </c>
      <c r="E154" s="85">
        <v>0.41</v>
      </c>
      <c r="G154" s="86">
        <f t="shared" si="2"/>
        <v>0</v>
      </c>
      <c r="H154" s="87">
        <v>0.49</v>
      </c>
      <c r="J154" s="28">
        <v>0.08</v>
      </c>
      <c r="K154"/>
      <c r="M154" t="s">
        <v>98</v>
      </c>
      <c r="O154" s="86" t="s">
        <v>25</v>
      </c>
      <c r="Q154"/>
    </row>
    <row r="155" spans="1:17" ht="14.25">
      <c r="A155" s="65">
        <f t="shared" si="0"/>
        <v>1</v>
      </c>
      <c r="D155" s="24" t="s">
        <v>354</v>
      </c>
      <c r="E155" s="85">
        <v>0.41</v>
      </c>
      <c r="G155" s="86">
        <f t="shared" si="2"/>
        <v>0</v>
      </c>
      <c r="H155" s="87">
        <v>0.49</v>
      </c>
      <c r="J155" s="28">
        <v>0.08</v>
      </c>
      <c r="K155"/>
      <c r="M155" t="s">
        <v>98</v>
      </c>
      <c r="O155" s="86" t="s">
        <v>25</v>
      </c>
      <c r="Q155"/>
    </row>
    <row r="156" spans="1:17" ht="14.25">
      <c r="A156" s="65">
        <f t="shared" si="0"/>
        <v>1</v>
      </c>
      <c r="C156" s="75" t="s">
        <v>95</v>
      </c>
      <c r="D156" s="24" t="s">
        <v>355</v>
      </c>
      <c r="E156" s="85">
        <v>0.4</v>
      </c>
      <c r="G156" s="86">
        <f t="shared" si="2"/>
        <v>0</v>
      </c>
      <c r="H156" s="30">
        <v>1</v>
      </c>
      <c r="I156" s="28">
        <v>0.27</v>
      </c>
      <c r="L156" t="s">
        <v>356</v>
      </c>
      <c r="M156" t="s">
        <v>98</v>
      </c>
      <c r="O156" s="86" t="s">
        <v>26</v>
      </c>
      <c r="P156" t="s">
        <v>99</v>
      </c>
      <c r="Q156" s="24" t="s">
        <v>160</v>
      </c>
    </row>
    <row r="157" spans="1:17" ht="14.25">
      <c r="A157" s="65">
        <f t="shared" si="0"/>
        <v>1</v>
      </c>
      <c r="D157" s="24" t="s">
        <v>357</v>
      </c>
      <c r="E157" s="85">
        <v>0.4</v>
      </c>
      <c r="G157" s="86">
        <f t="shared" si="2"/>
        <v>0</v>
      </c>
      <c r="H157" s="87">
        <v>0.49</v>
      </c>
      <c r="I157" s="28">
        <v>0.05</v>
      </c>
      <c r="K157"/>
      <c r="M157" t="s">
        <v>98</v>
      </c>
      <c r="O157" s="86" t="s">
        <v>25</v>
      </c>
      <c r="Q157"/>
    </row>
    <row r="158" spans="1:17" ht="14.25">
      <c r="A158" s="65">
        <f t="shared" si="0"/>
        <v>1</v>
      </c>
      <c r="D158" s="24" t="s">
        <v>358</v>
      </c>
      <c r="E158" s="85">
        <v>0.4</v>
      </c>
      <c r="G158" s="86">
        <f t="shared" si="2"/>
        <v>0</v>
      </c>
      <c r="H158" s="87">
        <v>0.49</v>
      </c>
      <c r="J158" s="28">
        <v>0.07</v>
      </c>
      <c r="K158"/>
      <c r="M158" t="s">
        <v>98</v>
      </c>
      <c r="O158" s="86" t="s">
        <v>25</v>
      </c>
      <c r="Q158"/>
    </row>
    <row r="159" spans="1:17" ht="14.25">
      <c r="A159" s="65">
        <f t="shared" si="0"/>
        <v>1</v>
      </c>
      <c r="D159" s="24" t="s">
        <v>359</v>
      </c>
      <c r="E159" s="85">
        <v>0.4</v>
      </c>
      <c r="G159" s="86">
        <f t="shared" si="2"/>
        <v>0</v>
      </c>
      <c r="H159" s="87">
        <v>0.49</v>
      </c>
      <c r="J159" s="28">
        <v>0.03</v>
      </c>
      <c r="K159"/>
      <c r="M159" t="s">
        <v>98</v>
      </c>
      <c r="O159" s="86" t="s">
        <v>25</v>
      </c>
      <c r="Q159"/>
    </row>
    <row r="160" spans="1:17" ht="14.25">
      <c r="A160" s="65">
        <f t="shared" si="0"/>
        <v>1</v>
      </c>
      <c r="D160" s="24" t="s">
        <v>360</v>
      </c>
      <c r="E160" s="85">
        <v>0.4</v>
      </c>
      <c r="G160" s="86">
        <f t="shared" si="2"/>
        <v>0</v>
      </c>
      <c r="H160" s="87">
        <v>0.49</v>
      </c>
      <c r="I160" s="28">
        <v>0.03</v>
      </c>
      <c r="K160"/>
      <c r="M160" t="s">
        <v>98</v>
      </c>
      <c r="O160" s="86" t="s">
        <v>25</v>
      </c>
      <c r="Q160"/>
    </row>
    <row r="161" spans="1:17" ht="14.25">
      <c r="A161" s="65">
        <f t="shared" si="0"/>
        <v>1</v>
      </c>
      <c r="D161" s="24" t="s">
        <v>361</v>
      </c>
      <c r="E161" s="85">
        <v>0.4</v>
      </c>
      <c r="G161" s="86">
        <f t="shared" si="2"/>
        <v>0</v>
      </c>
      <c r="H161" s="87">
        <v>0.49</v>
      </c>
      <c r="J161" s="28">
        <v>0.1</v>
      </c>
      <c r="K161"/>
      <c r="L161" t="s">
        <v>349</v>
      </c>
      <c r="M161" t="s">
        <v>98</v>
      </c>
      <c r="O161" s="86" t="s">
        <v>25</v>
      </c>
      <c r="Q161"/>
    </row>
    <row r="162" spans="1:17" ht="14.25">
      <c r="A162" s="65">
        <f t="shared" si="0"/>
        <v>1</v>
      </c>
      <c r="D162" s="24" t="s">
        <v>362</v>
      </c>
      <c r="E162" s="85">
        <v>0.4</v>
      </c>
      <c r="G162" s="86">
        <f t="shared" si="2"/>
        <v>0</v>
      </c>
      <c r="H162" s="87">
        <v>0.49</v>
      </c>
      <c r="I162" s="28">
        <v>0.07</v>
      </c>
      <c r="K162"/>
      <c r="M162" t="s">
        <v>98</v>
      </c>
      <c r="O162" s="86" t="s">
        <v>25</v>
      </c>
      <c r="Q162"/>
    </row>
    <row r="163" spans="1:17" ht="14.25">
      <c r="A163" s="65">
        <f t="shared" si="0"/>
        <v>1</v>
      </c>
      <c r="D163" s="24" t="s">
        <v>363</v>
      </c>
      <c r="E163" s="85">
        <v>0.4</v>
      </c>
      <c r="F163" s="91">
        <v>0.12</v>
      </c>
      <c r="G163" s="86">
        <f t="shared" si="2"/>
        <v>0</v>
      </c>
      <c r="H163" s="87">
        <v>0.49</v>
      </c>
      <c r="I163" s="28">
        <v>0.08</v>
      </c>
      <c r="J163" s="28">
        <v>0.07</v>
      </c>
      <c r="K163"/>
      <c r="M163" t="s">
        <v>98</v>
      </c>
      <c r="O163" s="86" t="s">
        <v>25</v>
      </c>
      <c r="Q163"/>
    </row>
    <row r="164" spans="1:17" ht="14.25">
      <c r="A164" s="65">
        <f t="shared" si="0"/>
        <v>1</v>
      </c>
      <c r="D164" s="24" t="s">
        <v>364</v>
      </c>
      <c r="E164" s="85">
        <v>0.4</v>
      </c>
      <c r="F164" s="91">
        <v>0.38</v>
      </c>
      <c r="G164" s="86">
        <f t="shared" si="2"/>
        <v>0</v>
      </c>
      <c r="H164" s="87">
        <v>0.49</v>
      </c>
      <c r="J164" s="28">
        <v>0.09</v>
      </c>
      <c r="K164"/>
      <c r="M164" t="s">
        <v>98</v>
      </c>
      <c r="O164" s="86" t="s">
        <v>25</v>
      </c>
      <c r="Q164"/>
    </row>
    <row r="165" spans="1:17" ht="14.25">
      <c r="A165" s="65">
        <f t="shared" si="0"/>
        <v>1</v>
      </c>
      <c r="D165" s="24" t="s">
        <v>365</v>
      </c>
      <c r="E165" s="85">
        <v>0.4</v>
      </c>
      <c r="F165" s="91">
        <v>0.3</v>
      </c>
      <c r="G165" s="86">
        <f t="shared" si="2"/>
        <v>0</v>
      </c>
      <c r="H165" s="87">
        <v>0.49</v>
      </c>
      <c r="I165" s="28">
        <v>0.04</v>
      </c>
      <c r="K165"/>
      <c r="M165" t="s">
        <v>98</v>
      </c>
      <c r="O165" s="86" t="s">
        <v>25</v>
      </c>
      <c r="Q165"/>
    </row>
    <row r="166" spans="1:17" ht="14.25">
      <c r="A166" s="65">
        <f t="shared" si="0"/>
        <v>1</v>
      </c>
      <c r="C166" s="75" t="s">
        <v>95</v>
      </c>
      <c r="D166" s="24" t="s">
        <v>366</v>
      </c>
      <c r="E166" s="85">
        <v>0.4</v>
      </c>
      <c r="F166" s="91">
        <v>0.5</v>
      </c>
      <c r="G166" s="86">
        <f t="shared" si="2"/>
        <v>0</v>
      </c>
      <c r="H166" s="30">
        <v>1</v>
      </c>
      <c r="I166" s="28">
        <v>0.32</v>
      </c>
      <c r="K166"/>
      <c r="L166" t="s">
        <v>367</v>
      </c>
      <c r="M166" t="s">
        <v>98</v>
      </c>
      <c r="O166" s="86" t="s">
        <v>26</v>
      </c>
      <c r="P166" t="s">
        <v>159</v>
      </c>
      <c r="Q166" s="24" t="s">
        <v>160</v>
      </c>
    </row>
    <row r="167" spans="1:17" ht="14.25">
      <c r="A167" s="65">
        <f t="shared" si="0"/>
        <v>1</v>
      </c>
      <c r="D167" s="24" t="s">
        <v>368</v>
      </c>
      <c r="E167" s="85">
        <v>0.4</v>
      </c>
      <c r="F167" s="93">
        <f>(50+15+25+0+50+15)/600</f>
        <v>0.25833333333333336</v>
      </c>
      <c r="G167" s="86">
        <f t="shared" si="2"/>
        <v>0</v>
      </c>
      <c r="H167" s="87">
        <v>0.49</v>
      </c>
      <c r="I167" s="28">
        <v>0.14</v>
      </c>
      <c r="K167"/>
      <c r="L167" t="s">
        <v>369</v>
      </c>
      <c r="M167" t="s">
        <v>98</v>
      </c>
      <c r="O167" s="86" t="s">
        <v>25</v>
      </c>
      <c r="Q167"/>
    </row>
    <row r="168" spans="1:17" ht="14.25">
      <c r="A168" s="65">
        <f t="shared" si="0"/>
        <v>0</v>
      </c>
      <c r="B168" s="77" t="s">
        <v>161</v>
      </c>
      <c r="C168" s="89"/>
      <c r="D168" s="24" t="s">
        <v>370</v>
      </c>
      <c r="E168" s="71">
        <v>0.4</v>
      </c>
      <c r="F168" s="72"/>
      <c r="G168" s="86">
        <f t="shared" si="2"/>
        <v>0</v>
      </c>
      <c r="H168" s="94">
        <v>0.2</v>
      </c>
      <c r="I168" s="73">
        <v>0.22</v>
      </c>
      <c r="J168" s="73">
        <v>0.01</v>
      </c>
      <c r="L168" s="74" t="s">
        <v>371</v>
      </c>
      <c r="M168" t="s">
        <v>98</v>
      </c>
      <c r="N168" t="s">
        <v>372</v>
      </c>
      <c r="O168" s="68" t="s">
        <v>26</v>
      </c>
      <c r="Q168"/>
    </row>
    <row r="169" spans="1:17" ht="14.25">
      <c r="A169" s="65">
        <f t="shared" si="0"/>
        <v>1</v>
      </c>
      <c r="D169" s="24" t="s">
        <v>373</v>
      </c>
      <c r="E169" s="85">
        <v>0.4</v>
      </c>
      <c r="G169" s="86">
        <f t="shared" si="2"/>
        <v>0</v>
      </c>
      <c r="H169" s="87">
        <v>0.49</v>
      </c>
      <c r="I169" s="28">
        <v>0.09</v>
      </c>
      <c r="K169"/>
      <c r="M169" t="s">
        <v>98</v>
      </c>
      <c r="O169" s="86" t="s">
        <v>25</v>
      </c>
      <c r="Q169"/>
    </row>
    <row r="170" spans="1:17" ht="14.25">
      <c r="A170" s="65">
        <f t="shared" si="0"/>
        <v>1</v>
      </c>
      <c r="D170" s="24" t="s">
        <v>374</v>
      </c>
      <c r="E170" s="85">
        <v>0.39</v>
      </c>
      <c r="G170" s="86">
        <f t="shared" si="2"/>
        <v>0</v>
      </c>
      <c r="H170" s="87">
        <v>0.49</v>
      </c>
      <c r="I170" s="28">
        <v>0.18</v>
      </c>
      <c r="K170"/>
      <c r="M170" t="s">
        <v>98</v>
      </c>
      <c r="O170" s="86" t="s">
        <v>25</v>
      </c>
      <c r="Q170"/>
    </row>
    <row r="171" spans="1:17" ht="14.25">
      <c r="A171" s="65">
        <f t="shared" si="0"/>
        <v>1</v>
      </c>
      <c r="D171" s="24" t="s">
        <v>375</v>
      </c>
      <c r="E171" s="85">
        <v>0.39</v>
      </c>
      <c r="G171" s="86">
        <f t="shared" si="2"/>
        <v>0</v>
      </c>
      <c r="H171" s="87">
        <v>0.49</v>
      </c>
      <c r="I171" s="28">
        <v>0.07</v>
      </c>
      <c r="K171"/>
      <c r="M171" t="s">
        <v>98</v>
      </c>
      <c r="O171" s="86" t="s">
        <v>25</v>
      </c>
      <c r="Q171"/>
    </row>
    <row r="172" spans="1:17" ht="14.25">
      <c r="A172" s="65">
        <f t="shared" si="0"/>
        <v>1</v>
      </c>
      <c r="D172" s="24" t="s">
        <v>376</v>
      </c>
      <c r="E172" s="85">
        <v>0.39</v>
      </c>
      <c r="G172" s="86">
        <f t="shared" si="2"/>
        <v>0</v>
      </c>
      <c r="H172" s="87">
        <v>0.49</v>
      </c>
      <c r="J172" s="28">
        <v>0.04</v>
      </c>
      <c r="K172"/>
      <c r="M172" t="s">
        <v>98</v>
      </c>
      <c r="O172" s="86" t="s">
        <v>25</v>
      </c>
      <c r="Q172"/>
    </row>
    <row r="173" spans="1:17" ht="14.25">
      <c r="A173" s="65">
        <f t="shared" si="0"/>
        <v>1</v>
      </c>
      <c r="D173" s="24" t="s">
        <v>377</v>
      </c>
      <c r="E173" s="85">
        <v>0.39</v>
      </c>
      <c r="G173" s="86">
        <f t="shared" si="2"/>
        <v>0</v>
      </c>
      <c r="H173" s="87">
        <v>0.49</v>
      </c>
      <c r="J173" s="28">
        <v>0.03</v>
      </c>
      <c r="K173"/>
      <c r="M173" t="s">
        <v>98</v>
      </c>
      <c r="O173" s="86" t="s">
        <v>25</v>
      </c>
      <c r="Q173"/>
    </row>
    <row r="174" spans="1:17" ht="14.25">
      <c r="A174" s="65">
        <f t="shared" si="0"/>
        <v>1</v>
      </c>
      <c r="D174" s="24" t="s">
        <v>378</v>
      </c>
      <c r="E174" s="85">
        <v>0.39</v>
      </c>
      <c r="G174" s="86">
        <f t="shared" si="2"/>
        <v>0</v>
      </c>
      <c r="H174" s="87">
        <v>0.49</v>
      </c>
      <c r="J174" s="28">
        <v>0.02</v>
      </c>
      <c r="K174"/>
      <c r="M174" t="s">
        <v>98</v>
      </c>
      <c r="O174" s="86" t="s">
        <v>25</v>
      </c>
      <c r="Q174"/>
    </row>
    <row r="175" spans="1:17" ht="14.25">
      <c r="A175" s="65">
        <f t="shared" si="0"/>
        <v>1</v>
      </c>
      <c r="D175" s="24" t="s">
        <v>379</v>
      </c>
      <c r="E175" s="85">
        <v>0.39</v>
      </c>
      <c r="G175" s="86">
        <f t="shared" si="2"/>
        <v>0</v>
      </c>
      <c r="H175" s="87">
        <v>0.49</v>
      </c>
      <c r="I175" s="28">
        <v>0.12</v>
      </c>
      <c r="K175"/>
      <c r="M175" t="s">
        <v>98</v>
      </c>
      <c r="O175" s="86" t="s">
        <v>25</v>
      </c>
      <c r="Q175"/>
    </row>
    <row r="176" spans="1:17" ht="14.25">
      <c r="A176" s="65">
        <f t="shared" si="0"/>
        <v>1</v>
      </c>
      <c r="D176" s="24" t="s">
        <v>380</v>
      </c>
      <c r="E176" s="85">
        <v>0.39</v>
      </c>
      <c r="G176" s="86">
        <f t="shared" si="2"/>
        <v>0</v>
      </c>
      <c r="H176" s="87">
        <v>0.49</v>
      </c>
      <c r="J176" s="28">
        <v>0.02</v>
      </c>
      <c r="K176"/>
      <c r="M176" t="s">
        <v>98</v>
      </c>
      <c r="O176" s="86" t="s">
        <v>25</v>
      </c>
      <c r="Q176"/>
    </row>
    <row r="177" spans="1:17" ht="14.25">
      <c r="A177" s="65">
        <f t="shared" si="0"/>
        <v>1</v>
      </c>
      <c r="D177" s="24" t="s">
        <v>381</v>
      </c>
      <c r="E177" s="85">
        <v>0.39</v>
      </c>
      <c r="G177" s="86">
        <f t="shared" si="2"/>
        <v>0</v>
      </c>
      <c r="H177" s="87">
        <v>0.49</v>
      </c>
      <c r="J177" s="28">
        <v>0.02</v>
      </c>
      <c r="K177"/>
      <c r="M177" t="s">
        <v>98</v>
      </c>
      <c r="O177" s="86" t="s">
        <v>25</v>
      </c>
      <c r="Q177"/>
    </row>
    <row r="178" spans="1:17" ht="14.25">
      <c r="A178" s="65">
        <f t="shared" si="0"/>
        <v>1</v>
      </c>
      <c r="C178" s="75" t="s">
        <v>95</v>
      </c>
      <c r="D178" s="24" t="s">
        <v>382</v>
      </c>
      <c r="E178" s="85">
        <v>0.39</v>
      </c>
      <c r="F178" s="93">
        <f>(25+45+33+50+75+25)/600</f>
        <v>0.4216666666666667</v>
      </c>
      <c r="G178" s="86">
        <f t="shared" si="2"/>
        <v>0</v>
      </c>
      <c r="H178" s="87">
        <v>0.49</v>
      </c>
      <c r="J178" s="28">
        <v>0.17</v>
      </c>
      <c r="M178" t="s">
        <v>98</v>
      </c>
      <c r="O178" s="86" t="s">
        <v>26</v>
      </c>
      <c r="P178" t="s">
        <v>99</v>
      </c>
      <c r="Q178" s="24" t="s">
        <v>160</v>
      </c>
    </row>
    <row r="179" spans="1:17" ht="14.25">
      <c r="A179" s="65">
        <f t="shared" si="0"/>
        <v>1</v>
      </c>
      <c r="D179" s="24" t="s">
        <v>383</v>
      </c>
      <c r="E179" s="85">
        <v>0.39</v>
      </c>
      <c r="F179" s="93">
        <f>(55+20+25+60+23)/500</f>
        <v>0.366</v>
      </c>
      <c r="G179" s="86">
        <f t="shared" si="2"/>
        <v>0</v>
      </c>
      <c r="H179" s="87">
        <v>0.49</v>
      </c>
      <c r="I179" s="28">
        <v>0.2</v>
      </c>
      <c r="M179" t="s">
        <v>98</v>
      </c>
      <c r="O179" s="86" t="s">
        <v>25</v>
      </c>
      <c r="Q179"/>
    </row>
    <row r="180" spans="1:17" ht="14.25">
      <c r="A180" s="65">
        <f t="shared" si="0"/>
        <v>1</v>
      </c>
      <c r="D180" s="24" t="s">
        <v>384</v>
      </c>
      <c r="E180" s="85">
        <v>0.39</v>
      </c>
      <c r="F180" s="93">
        <f>(50+50+35+17+40+50+35)/700</f>
        <v>0.39571428571428574</v>
      </c>
      <c r="G180" s="86">
        <f t="shared" si="2"/>
        <v>0</v>
      </c>
      <c r="H180" s="87">
        <v>0.49</v>
      </c>
      <c r="I180" s="28">
        <v>0.07</v>
      </c>
      <c r="M180" t="s">
        <v>98</v>
      </c>
      <c r="O180" s="86" t="s">
        <v>25</v>
      </c>
      <c r="Q180"/>
    </row>
    <row r="181" spans="1:17" ht="14.25">
      <c r="A181" s="65">
        <f t="shared" si="0"/>
        <v>1</v>
      </c>
      <c r="D181" s="24" t="s">
        <v>385</v>
      </c>
      <c r="E181" s="85">
        <v>0.39</v>
      </c>
      <c r="F181" s="93">
        <f>(30+45+20+8+55+35)/600</f>
        <v>0.32166666666666666</v>
      </c>
      <c r="G181" s="86">
        <f t="shared" si="2"/>
        <v>0</v>
      </c>
      <c r="H181" s="87">
        <v>0.49</v>
      </c>
      <c r="J181" s="92">
        <v>0.05</v>
      </c>
      <c r="M181" t="s">
        <v>98</v>
      </c>
      <c r="O181" s="86" t="s">
        <v>25</v>
      </c>
      <c r="Q181"/>
    </row>
    <row r="182" spans="1:17" ht="14.25">
      <c r="A182" s="65">
        <f t="shared" si="0"/>
        <v>1</v>
      </c>
      <c r="D182" s="24" t="s">
        <v>386</v>
      </c>
      <c r="E182" s="85">
        <v>0.39</v>
      </c>
      <c r="F182" s="93">
        <f>(25+8+10+5+5)/500</f>
        <v>0.106</v>
      </c>
      <c r="G182" s="86">
        <f t="shared" si="2"/>
        <v>0</v>
      </c>
      <c r="H182" s="87">
        <v>0.49</v>
      </c>
      <c r="J182" s="95">
        <v>0.03</v>
      </c>
      <c r="L182" t="s">
        <v>387</v>
      </c>
      <c r="M182" t="s">
        <v>98</v>
      </c>
      <c r="O182" s="86" t="s">
        <v>25</v>
      </c>
      <c r="Q182"/>
    </row>
    <row r="183" spans="1:17" ht="14.25">
      <c r="A183" s="65">
        <f t="shared" si="0"/>
        <v>1</v>
      </c>
      <c r="D183" s="24" t="s">
        <v>388</v>
      </c>
      <c r="E183" s="85">
        <v>0.39</v>
      </c>
      <c r="F183" s="93">
        <f>(25+25+40+45+50+25)/600</f>
        <v>0.35</v>
      </c>
      <c r="G183" s="86">
        <f t="shared" si="2"/>
        <v>0</v>
      </c>
      <c r="H183" s="87">
        <v>0.49</v>
      </c>
      <c r="J183" s="28">
        <v>0.04</v>
      </c>
      <c r="M183" t="s">
        <v>98</v>
      </c>
      <c r="O183" s="86" t="s">
        <v>25</v>
      </c>
      <c r="Q183"/>
    </row>
    <row r="184" spans="1:17" ht="14.25">
      <c r="A184" s="65">
        <f t="shared" si="0"/>
        <v>1</v>
      </c>
      <c r="D184" s="24" t="s">
        <v>389</v>
      </c>
      <c r="E184" s="85">
        <v>0.39</v>
      </c>
      <c r="F184" s="93">
        <f>(15+50+45+55+60+10+25)/700</f>
        <v>0.37142857142857144</v>
      </c>
      <c r="G184" s="86">
        <f t="shared" si="2"/>
        <v>0</v>
      </c>
      <c r="H184" s="87">
        <v>0.49</v>
      </c>
      <c r="J184" s="95">
        <v>0.12</v>
      </c>
      <c r="L184" t="s">
        <v>390</v>
      </c>
      <c r="M184" t="s">
        <v>98</v>
      </c>
      <c r="O184" s="86" t="s">
        <v>25</v>
      </c>
      <c r="Q184"/>
    </row>
    <row r="185" spans="1:17" ht="14.25">
      <c r="A185" s="65">
        <f t="shared" si="0"/>
        <v>1</v>
      </c>
      <c r="D185" s="24" t="s">
        <v>391</v>
      </c>
      <c r="E185" s="85">
        <v>0.39</v>
      </c>
      <c r="F185" s="93">
        <f>(33+20+45+0.4)/400</f>
        <v>0.24600000000000002</v>
      </c>
      <c r="G185" s="86">
        <f t="shared" si="2"/>
        <v>0</v>
      </c>
      <c r="H185" s="87">
        <v>0.49</v>
      </c>
      <c r="I185" s="28">
        <v>0.12</v>
      </c>
      <c r="J185" s="95">
        <v>0.03</v>
      </c>
      <c r="M185" t="s">
        <v>98</v>
      </c>
      <c r="O185" s="86" t="s">
        <v>25</v>
      </c>
      <c r="Q185"/>
    </row>
    <row r="186" spans="1:17" ht="14.25">
      <c r="A186" s="65">
        <f t="shared" si="0"/>
        <v>1</v>
      </c>
      <c r="D186" s="24" t="s">
        <v>392</v>
      </c>
      <c r="E186" s="85">
        <v>0.39</v>
      </c>
      <c r="F186" s="93">
        <f>(35+35+50+35+40+60+10+40)/800</f>
        <v>0.38125</v>
      </c>
      <c r="G186" s="86">
        <f t="shared" si="2"/>
        <v>0</v>
      </c>
      <c r="H186" s="87">
        <v>0.49</v>
      </c>
      <c r="I186" s="28">
        <v>0.11</v>
      </c>
      <c r="J186" s="28">
        <v>0.01</v>
      </c>
      <c r="M186" t="s">
        <v>98</v>
      </c>
      <c r="O186" s="86" t="s">
        <v>25</v>
      </c>
      <c r="Q186"/>
    </row>
    <row r="187" spans="1:17" ht="14.25">
      <c r="A187" s="65">
        <f t="shared" si="0"/>
        <v>1</v>
      </c>
      <c r="D187" s="24" t="s">
        <v>393</v>
      </c>
      <c r="E187" s="85">
        <v>0.39</v>
      </c>
      <c r="G187" s="86">
        <f t="shared" si="2"/>
        <v>0</v>
      </c>
      <c r="H187" s="87">
        <v>0.49</v>
      </c>
      <c r="I187" s="28">
        <v>0.05</v>
      </c>
      <c r="M187" t="s">
        <v>98</v>
      </c>
      <c r="O187" s="86" t="s">
        <v>25</v>
      </c>
      <c r="Q187"/>
    </row>
    <row r="188" spans="1:17" ht="14.25">
      <c r="A188" s="65">
        <f t="shared" si="0"/>
        <v>1</v>
      </c>
      <c r="D188" s="24" t="s">
        <v>394</v>
      </c>
      <c r="E188" s="85">
        <v>0.39</v>
      </c>
      <c r="G188" s="86">
        <f t="shared" si="2"/>
        <v>0</v>
      </c>
      <c r="H188" s="87">
        <v>0.49</v>
      </c>
      <c r="I188" s="28">
        <v>0.12</v>
      </c>
      <c r="M188" t="s">
        <v>98</v>
      </c>
      <c r="O188" s="86" t="s">
        <v>25</v>
      </c>
      <c r="Q188"/>
    </row>
    <row r="189" spans="1:17" ht="14.25">
      <c r="A189" s="65">
        <f t="shared" si="0"/>
        <v>1</v>
      </c>
      <c r="C189" t="s">
        <v>83</v>
      </c>
      <c r="D189" s="24" t="s">
        <v>395</v>
      </c>
      <c r="E189" s="85">
        <v>0.39</v>
      </c>
      <c r="G189" s="86">
        <f t="shared" si="2"/>
        <v>0</v>
      </c>
      <c r="H189" s="87">
        <v>0.49</v>
      </c>
      <c r="J189" s="28">
        <v>0.17</v>
      </c>
      <c r="K189"/>
      <c r="L189" t="s">
        <v>396</v>
      </c>
      <c r="M189" t="s">
        <v>98</v>
      </c>
      <c r="O189" s="86" t="s">
        <v>26</v>
      </c>
      <c r="P189" t="s">
        <v>99</v>
      </c>
      <c r="Q189" s="69" t="s">
        <v>397</v>
      </c>
    </row>
    <row r="190" spans="1:17" ht="14.25">
      <c r="A190" s="65">
        <f t="shared" si="0"/>
        <v>1</v>
      </c>
      <c r="D190" s="24" t="s">
        <v>398</v>
      </c>
      <c r="E190" s="85">
        <v>0.39</v>
      </c>
      <c r="G190" s="86">
        <f t="shared" si="2"/>
        <v>0</v>
      </c>
      <c r="H190" s="87">
        <v>0.49</v>
      </c>
      <c r="J190" s="95">
        <v>0.06</v>
      </c>
      <c r="K190"/>
      <c r="L190" t="s">
        <v>349</v>
      </c>
      <c r="M190" t="s">
        <v>98</v>
      </c>
      <c r="O190" s="86" t="s">
        <v>25</v>
      </c>
      <c r="Q190"/>
    </row>
    <row r="191" spans="1:17" ht="14.25">
      <c r="A191" s="65">
        <f t="shared" si="0"/>
        <v>1</v>
      </c>
      <c r="C191" s="75" t="s">
        <v>95</v>
      </c>
      <c r="D191" s="24" t="s">
        <v>399</v>
      </c>
      <c r="E191" s="85">
        <v>0.38</v>
      </c>
      <c r="G191" s="86">
        <f t="shared" si="2"/>
        <v>0</v>
      </c>
      <c r="H191" s="87">
        <v>0.49</v>
      </c>
      <c r="J191" s="95">
        <v>0.16</v>
      </c>
      <c r="K191"/>
      <c r="L191" t="s">
        <v>400</v>
      </c>
      <c r="M191" t="s">
        <v>98</v>
      </c>
      <c r="O191" s="86" t="s">
        <v>26</v>
      </c>
      <c r="P191" t="s">
        <v>159</v>
      </c>
      <c r="Q191" s="24" t="s">
        <v>160</v>
      </c>
    </row>
    <row r="192" spans="1:17" ht="14.25">
      <c r="A192" s="65">
        <f t="shared" si="0"/>
        <v>1</v>
      </c>
      <c r="D192" s="24" t="s">
        <v>401</v>
      </c>
      <c r="E192" s="85">
        <v>0.38</v>
      </c>
      <c r="G192" s="86">
        <f t="shared" si="2"/>
        <v>0</v>
      </c>
      <c r="H192" s="87">
        <v>0.49</v>
      </c>
      <c r="J192" s="95">
        <v>0.03</v>
      </c>
      <c r="K192"/>
      <c r="M192" t="s">
        <v>98</v>
      </c>
      <c r="O192" s="86" t="s">
        <v>25</v>
      </c>
      <c r="Q192"/>
    </row>
    <row r="193" spans="1:17" ht="14.25">
      <c r="A193" s="65">
        <f t="shared" si="0"/>
        <v>1</v>
      </c>
      <c r="D193" s="24" t="s">
        <v>402</v>
      </c>
      <c r="E193" s="85">
        <v>0.38</v>
      </c>
      <c r="G193" s="86">
        <f t="shared" si="2"/>
        <v>0</v>
      </c>
      <c r="H193" s="87">
        <v>0.49</v>
      </c>
      <c r="J193" s="95">
        <v>0.06</v>
      </c>
      <c r="K193"/>
      <c r="L193" t="s">
        <v>403</v>
      </c>
      <c r="M193" t="s">
        <v>98</v>
      </c>
      <c r="O193" s="86" t="s">
        <v>25</v>
      </c>
      <c r="Q193"/>
    </row>
    <row r="194" spans="1:17" ht="14.25">
      <c r="A194" s="65">
        <f t="shared" si="0"/>
        <v>1</v>
      </c>
      <c r="D194" s="24" t="s">
        <v>404</v>
      </c>
      <c r="E194" s="85">
        <v>0.38</v>
      </c>
      <c r="G194" s="86">
        <f t="shared" si="2"/>
        <v>0</v>
      </c>
      <c r="H194" s="87">
        <v>0.49</v>
      </c>
      <c r="J194" s="28">
        <v>0.08</v>
      </c>
      <c r="K194"/>
      <c r="M194" t="s">
        <v>98</v>
      </c>
      <c r="O194" s="86" t="s">
        <v>25</v>
      </c>
      <c r="Q194"/>
    </row>
    <row r="195" spans="1:17" ht="14.25">
      <c r="A195" s="65">
        <f t="shared" si="0"/>
        <v>1</v>
      </c>
      <c r="D195" s="24" t="s">
        <v>405</v>
      </c>
      <c r="E195" s="85">
        <v>0.38</v>
      </c>
      <c r="G195" s="86">
        <f t="shared" si="2"/>
        <v>0</v>
      </c>
      <c r="H195" s="87">
        <v>0.49</v>
      </c>
      <c r="J195" s="95">
        <v>0.05</v>
      </c>
      <c r="K195"/>
      <c r="M195" t="s">
        <v>98</v>
      </c>
      <c r="O195" s="86" t="s">
        <v>25</v>
      </c>
      <c r="Q195"/>
    </row>
    <row r="196" spans="1:17" ht="14.25">
      <c r="A196" s="65">
        <f t="shared" si="0"/>
        <v>1</v>
      </c>
      <c r="D196" s="24" t="s">
        <v>406</v>
      </c>
      <c r="E196" s="85">
        <v>0.38</v>
      </c>
      <c r="G196" s="86">
        <f t="shared" si="2"/>
        <v>0</v>
      </c>
      <c r="H196" s="87">
        <v>0.49</v>
      </c>
      <c r="J196" s="28">
        <v>0.1</v>
      </c>
      <c r="K196"/>
      <c r="M196" t="s">
        <v>98</v>
      </c>
      <c r="O196" s="86" t="s">
        <v>25</v>
      </c>
      <c r="Q196"/>
    </row>
    <row r="197" spans="1:17" ht="14.25">
      <c r="A197" s="65">
        <f t="shared" si="0"/>
        <v>1</v>
      </c>
      <c r="D197" s="24" t="s">
        <v>407</v>
      </c>
      <c r="E197" s="85">
        <v>0.38</v>
      </c>
      <c r="G197" s="86">
        <f t="shared" si="2"/>
        <v>0</v>
      </c>
      <c r="H197" s="87">
        <v>0.49</v>
      </c>
      <c r="J197" s="95">
        <v>0.04</v>
      </c>
      <c r="K197"/>
      <c r="M197" t="s">
        <v>98</v>
      </c>
      <c r="O197" s="86" t="s">
        <v>25</v>
      </c>
      <c r="Q197"/>
    </row>
    <row r="198" spans="1:17" ht="14.25">
      <c r="A198" s="65">
        <f t="shared" si="0"/>
        <v>1</v>
      </c>
      <c r="D198" s="24" t="s">
        <v>408</v>
      </c>
      <c r="E198" s="85">
        <v>0.38</v>
      </c>
      <c r="G198" s="86">
        <f t="shared" si="2"/>
        <v>0</v>
      </c>
      <c r="H198" s="87">
        <v>0.49</v>
      </c>
      <c r="J198" s="95">
        <v>0.05</v>
      </c>
      <c r="K198"/>
      <c r="L198" t="s">
        <v>409</v>
      </c>
      <c r="M198" t="s">
        <v>98</v>
      </c>
      <c r="O198" s="86" t="s">
        <v>25</v>
      </c>
      <c r="Q198"/>
    </row>
    <row r="199" spans="1:17" ht="14.25">
      <c r="A199" s="65">
        <f t="shared" si="0"/>
        <v>1</v>
      </c>
      <c r="D199" s="24" t="s">
        <v>410</v>
      </c>
      <c r="E199" s="85">
        <v>0.38</v>
      </c>
      <c r="G199" s="86">
        <f t="shared" si="2"/>
        <v>0</v>
      </c>
      <c r="H199" s="87">
        <v>0.49</v>
      </c>
      <c r="J199" s="95">
        <v>0.03</v>
      </c>
      <c r="K199"/>
      <c r="M199" t="s">
        <v>98</v>
      </c>
      <c r="O199" s="86" t="s">
        <v>25</v>
      </c>
      <c r="Q199"/>
    </row>
    <row r="200" spans="1:17" ht="14.25">
      <c r="A200" s="65">
        <f t="shared" si="0"/>
        <v>1</v>
      </c>
      <c r="D200" s="24" t="s">
        <v>411</v>
      </c>
      <c r="E200" s="85">
        <v>0.38</v>
      </c>
      <c r="G200" s="86">
        <f t="shared" si="2"/>
        <v>0</v>
      </c>
      <c r="H200" s="87">
        <v>0.49</v>
      </c>
      <c r="J200" s="28">
        <v>0.03</v>
      </c>
      <c r="K200"/>
      <c r="M200" t="s">
        <v>98</v>
      </c>
      <c r="O200" s="86" t="s">
        <v>25</v>
      </c>
      <c r="Q200"/>
    </row>
    <row r="201" spans="1:17" ht="14.25">
      <c r="A201" s="65">
        <f t="shared" si="0"/>
        <v>1</v>
      </c>
      <c r="D201" s="24" t="s">
        <v>412</v>
      </c>
      <c r="E201" s="85">
        <v>0.38</v>
      </c>
      <c r="G201" s="86">
        <f t="shared" si="2"/>
        <v>0</v>
      </c>
      <c r="H201" s="87">
        <v>0.49</v>
      </c>
      <c r="I201" s="28">
        <v>0.03</v>
      </c>
      <c r="M201" t="s">
        <v>98</v>
      </c>
      <c r="O201" s="86" t="s">
        <v>25</v>
      </c>
      <c r="Q201"/>
    </row>
    <row r="202" spans="1:17" ht="14.25">
      <c r="A202" s="65">
        <f t="shared" si="0"/>
        <v>1</v>
      </c>
      <c r="D202" s="24" t="s">
        <v>413</v>
      </c>
      <c r="E202" s="85">
        <v>0.38</v>
      </c>
      <c r="G202" s="86">
        <f t="shared" si="2"/>
        <v>0</v>
      </c>
      <c r="H202" s="87">
        <v>0.49</v>
      </c>
      <c r="J202" s="95">
        <v>0.12</v>
      </c>
      <c r="K202"/>
      <c r="M202" t="s">
        <v>98</v>
      </c>
      <c r="O202" s="86" t="s">
        <v>25</v>
      </c>
      <c r="Q202"/>
    </row>
    <row r="203" spans="1:17" ht="14.25">
      <c r="A203" s="65">
        <f t="shared" si="0"/>
        <v>1</v>
      </c>
      <c r="D203" s="24" t="s">
        <v>414</v>
      </c>
      <c r="E203" s="85">
        <v>0.38</v>
      </c>
      <c r="G203" s="86">
        <f t="shared" si="2"/>
        <v>0</v>
      </c>
      <c r="H203" s="87">
        <v>0.49</v>
      </c>
      <c r="I203" s="28">
        <v>0.12</v>
      </c>
      <c r="M203" t="s">
        <v>98</v>
      </c>
      <c r="O203" s="86" t="s">
        <v>25</v>
      </c>
      <c r="Q203"/>
    </row>
    <row r="204" spans="1:17" ht="14.25">
      <c r="A204" s="65">
        <f t="shared" si="0"/>
        <v>1</v>
      </c>
      <c r="D204" s="24" t="s">
        <v>415</v>
      </c>
      <c r="E204" s="85">
        <v>0.38</v>
      </c>
      <c r="G204" s="86">
        <f t="shared" si="2"/>
        <v>0</v>
      </c>
      <c r="H204" s="87">
        <v>0.49</v>
      </c>
      <c r="J204" s="67">
        <v>0.1</v>
      </c>
      <c r="K204"/>
      <c r="M204" t="s">
        <v>98</v>
      </c>
      <c r="O204" s="86" t="s">
        <v>25</v>
      </c>
      <c r="Q204"/>
    </row>
    <row r="205" spans="1:17" ht="14.25">
      <c r="A205" s="65">
        <f t="shared" si="0"/>
        <v>1</v>
      </c>
      <c r="D205" s="24" t="s">
        <v>416</v>
      </c>
      <c r="E205" s="85">
        <v>0.38</v>
      </c>
      <c r="G205" s="86">
        <f t="shared" si="2"/>
        <v>0</v>
      </c>
      <c r="H205" s="30">
        <v>0.75</v>
      </c>
      <c r="I205" s="28">
        <v>0.1</v>
      </c>
      <c r="M205" t="s">
        <v>98</v>
      </c>
      <c r="O205" s="86" t="s">
        <v>25</v>
      </c>
      <c r="Q205"/>
    </row>
    <row r="206" spans="1:17" ht="14.25">
      <c r="A206" s="65">
        <f t="shared" si="0"/>
        <v>1</v>
      </c>
      <c r="D206" s="24" t="s">
        <v>417</v>
      </c>
      <c r="E206" s="85">
        <v>0.38</v>
      </c>
      <c r="G206" s="86">
        <f t="shared" si="2"/>
        <v>0</v>
      </c>
      <c r="H206" s="88">
        <v>0.51</v>
      </c>
      <c r="I206" s="28">
        <v>0.15</v>
      </c>
      <c r="L206" t="s">
        <v>418</v>
      </c>
      <c r="M206" t="s">
        <v>98</v>
      </c>
      <c r="O206" s="86" t="s">
        <v>25</v>
      </c>
      <c r="Q206"/>
    </row>
    <row r="207" spans="1:17" ht="14.25">
      <c r="A207" s="65">
        <f t="shared" si="0"/>
        <v>1</v>
      </c>
      <c r="D207" s="24" t="s">
        <v>419</v>
      </c>
      <c r="E207" s="85">
        <v>0.38</v>
      </c>
      <c r="G207" s="86">
        <f t="shared" si="2"/>
        <v>0</v>
      </c>
      <c r="H207" s="87">
        <v>0.49</v>
      </c>
      <c r="J207" s="95">
        <v>0.04</v>
      </c>
      <c r="K207"/>
      <c r="M207" t="s">
        <v>98</v>
      </c>
      <c r="O207" s="86" t="s">
        <v>25</v>
      </c>
      <c r="Q207"/>
    </row>
    <row r="208" spans="1:17" ht="14.25">
      <c r="A208" s="65">
        <f t="shared" si="0"/>
        <v>1</v>
      </c>
      <c r="D208" s="24" t="s">
        <v>420</v>
      </c>
      <c r="E208" s="85">
        <v>0.38</v>
      </c>
      <c r="G208" s="86">
        <f t="shared" si="2"/>
        <v>0</v>
      </c>
      <c r="H208" s="87">
        <v>0.49</v>
      </c>
      <c r="J208" s="95">
        <v>0.03</v>
      </c>
      <c r="K208"/>
      <c r="M208" t="s">
        <v>98</v>
      </c>
      <c r="O208" s="86" t="s">
        <v>25</v>
      </c>
      <c r="Q208"/>
    </row>
    <row r="209" spans="1:17" ht="14.25">
      <c r="A209" s="65">
        <f t="shared" si="0"/>
        <v>1</v>
      </c>
      <c r="D209" s="24" t="s">
        <v>421</v>
      </c>
      <c r="E209" s="85">
        <v>0.38</v>
      </c>
      <c r="G209" s="86">
        <f t="shared" si="2"/>
        <v>0</v>
      </c>
      <c r="H209" s="87">
        <v>0.49</v>
      </c>
      <c r="J209" s="95">
        <v>0.11</v>
      </c>
      <c r="K209"/>
      <c r="M209" t="s">
        <v>98</v>
      </c>
      <c r="O209" s="86" t="s">
        <v>25</v>
      </c>
      <c r="Q209"/>
    </row>
    <row r="210" spans="1:17" ht="14.25">
      <c r="A210" s="65">
        <f t="shared" si="0"/>
        <v>1</v>
      </c>
      <c r="D210" s="24" t="s">
        <v>422</v>
      </c>
      <c r="E210" s="85">
        <v>0.38</v>
      </c>
      <c r="F210" s="93">
        <f>(20+15+10+5+10)/500</f>
        <v>0.12</v>
      </c>
      <c r="G210" s="86">
        <f t="shared" si="2"/>
        <v>0</v>
      </c>
      <c r="H210" s="87">
        <v>0.49</v>
      </c>
      <c r="I210" s="28">
        <v>0.03</v>
      </c>
      <c r="M210" t="s">
        <v>98</v>
      </c>
      <c r="O210" s="86" t="s">
        <v>25</v>
      </c>
      <c r="Q210"/>
    </row>
    <row r="211" spans="1:17" ht="14.25">
      <c r="A211" s="65">
        <f t="shared" si="0"/>
        <v>1</v>
      </c>
      <c r="D211" s="24" t="s">
        <v>423</v>
      </c>
      <c r="E211" s="85">
        <v>0.38</v>
      </c>
      <c r="F211" s="93">
        <f>(10+15+3+60+15)/500</f>
        <v>0.206</v>
      </c>
      <c r="G211" s="86">
        <f t="shared" si="2"/>
        <v>0</v>
      </c>
      <c r="H211" s="87">
        <v>0.49</v>
      </c>
      <c r="I211" s="28">
        <v>0.05</v>
      </c>
      <c r="M211" t="s">
        <v>98</v>
      </c>
      <c r="O211" s="86" t="s">
        <v>25</v>
      </c>
      <c r="Q211"/>
    </row>
    <row r="212" spans="1:17" ht="14.25">
      <c r="A212" s="65">
        <f t="shared" si="0"/>
        <v>1</v>
      </c>
      <c r="D212" s="24" t="s">
        <v>424</v>
      </c>
      <c r="E212" s="85">
        <v>0.38</v>
      </c>
      <c r="F212" s="93">
        <f>(20+15+20+12+10+15+40)/700</f>
        <v>0.18857142857142858</v>
      </c>
      <c r="G212" s="86">
        <f t="shared" si="2"/>
        <v>0</v>
      </c>
      <c r="H212" s="87">
        <v>0.49</v>
      </c>
      <c r="I212" s="28">
        <v>0.04</v>
      </c>
      <c r="M212" t="s">
        <v>98</v>
      </c>
      <c r="O212" s="86" t="s">
        <v>25</v>
      </c>
      <c r="Q212"/>
    </row>
    <row r="213" spans="1:17" ht="14.25">
      <c r="A213" s="65">
        <f t="shared" si="0"/>
        <v>1</v>
      </c>
      <c r="D213" s="24" t="s">
        <v>425</v>
      </c>
      <c r="E213" s="85">
        <v>0.38</v>
      </c>
      <c r="F213" s="93">
        <f>(15+18+12+15+30+20)/600</f>
        <v>0.18333333333333332</v>
      </c>
      <c r="G213" s="86">
        <f t="shared" si="2"/>
        <v>0</v>
      </c>
      <c r="H213" s="87">
        <v>0.49</v>
      </c>
      <c r="J213" s="95">
        <v>0.04</v>
      </c>
      <c r="M213" t="s">
        <v>98</v>
      </c>
      <c r="O213" s="86" t="s">
        <v>25</v>
      </c>
      <c r="Q213"/>
    </row>
    <row r="214" spans="1:17" ht="14.25">
      <c r="A214" s="65">
        <f t="shared" si="0"/>
        <v>1</v>
      </c>
      <c r="D214" s="24" t="s">
        <v>426</v>
      </c>
      <c r="E214" s="85">
        <v>0.38</v>
      </c>
      <c r="F214" s="93">
        <f>(20+25+30+12+23)/500</f>
        <v>0.22</v>
      </c>
      <c r="G214" s="86">
        <f t="shared" si="2"/>
        <v>0</v>
      </c>
      <c r="H214" s="87">
        <v>0.49</v>
      </c>
      <c r="I214"/>
      <c r="J214" s="95">
        <v>0.06</v>
      </c>
      <c r="M214" t="s">
        <v>98</v>
      </c>
      <c r="O214" s="86" t="s">
        <v>25</v>
      </c>
      <c r="Q214"/>
    </row>
    <row r="215" spans="1:17" ht="14.25">
      <c r="A215" s="65">
        <f t="shared" si="0"/>
        <v>1</v>
      </c>
      <c r="D215" s="24" t="s">
        <v>427</v>
      </c>
      <c r="E215" s="85">
        <v>0.38</v>
      </c>
      <c r="F215" s="93">
        <f>(50+60+75+2+25+15)/600</f>
        <v>0.37833333333333335</v>
      </c>
      <c r="G215" s="86">
        <f t="shared" si="2"/>
        <v>0</v>
      </c>
      <c r="H215" s="30">
        <v>0.75</v>
      </c>
      <c r="I215" s="28">
        <v>0.29</v>
      </c>
      <c r="J215" s="28">
        <v>0.1</v>
      </c>
      <c r="K215" s="24" t="s">
        <v>79</v>
      </c>
      <c r="M215" t="s">
        <v>98</v>
      </c>
      <c r="O215" s="86" t="s">
        <v>25</v>
      </c>
      <c r="Q215"/>
    </row>
    <row r="216" spans="1:17" ht="14.25">
      <c r="A216" s="65">
        <f t="shared" si="0"/>
        <v>1</v>
      </c>
      <c r="D216" s="24" t="s">
        <v>428</v>
      </c>
      <c r="E216" s="85">
        <v>0.38</v>
      </c>
      <c r="G216" s="86">
        <f t="shared" si="2"/>
        <v>0</v>
      </c>
      <c r="H216" s="87">
        <v>0.49</v>
      </c>
      <c r="J216" s="28">
        <v>0.09</v>
      </c>
      <c r="K216"/>
      <c r="M216" t="s">
        <v>98</v>
      </c>
      <c r="O216" s="86" t="s">
        <v>25</v>
      </c>
      <c r="Q216"/>
    </row>
    <row r="217" spans="1:17" ht="14.25">
      <c r="A217" s="65">
        <f t="shared" si="0"/>
        <v>1</v>
      </c>
      <c r="D217" s="24" t="s">
        <v>429</v>
      </c>
      <c r="E217" s="85">
        <v>0.38</v>
      </c>
      <c r="G217" s="86">
        <f t="shared" si="2"/>
        <v>0</v>
      </c>
      <c r="H217" s="87">
        <v>0.49</v>
      </c>
      <c r="I217" s="28">
        <v>0.13</v>
      </c>
      <c r="M217" t="s">
        <v>98</v>
      </c>
      <c r="O217" s="86" t="s">
        <v>25</v>
      </c>
      <c r="Q217"/>
    </row>
    <row r="218" spans="1:17" ht="14.25">
      <c r="A218" s="65">
        <f t="shared" si="0"/>
        <v>1</v>
      </c>
      <c r="D218" s="24" t="s">
        <v>430</v>
      </c>
      <c r="E218" s="85">
        <v>0.38</v>
      </c>
      <c r="G218" s="86">
        <f t="shared" si="2"/>
        <v>0</v>
      </c>
      <c r="H218" s="87">
        <v>0.49</v>
      </c>
      <c r="J218" s="95">
        <v>0.1</v>
      </c>
      <c r="K218"/>
      <c r="M218" t="s">
        <v>98</v>
      </c>
      <c r="O218" s="86" t="s">
        <v>25</v>
      </c>
      <c r="Q218"/>
    </row>
    <row r="219" spans="1:17" ht="14.25">
      <c r="A219" s="65">
        <f t="shared" si="0"/>
        <v>1</v>
      </c>
      <c r="D219" s="24" t="s">
        <v>431</v>
      </c>
      <c r="E219" s="85">
        <v>0.37</v>
      </c>
      <c r="G219" s="86">
        <f t="shared" si="2"/>
        <v>0</v>
      </c>
      <c r="H219" s="87">
        <v>0.49</v>
      </c>
      <c r="J219" s="28">
        <v>0.04</v>
      </c>
      <c r="K219"/>
      <c r="M219" t="s">
        <v>98</v>
      </c>
      <c r="O219" s="86" t="s">
        <v>25</v>
      </c>
      <c r="Q219"/>
    </row>
    <row r="220" spans="1:17" ht="14.25">
      <c r="A220" s="65">
        <f t="shared" si="0"/>
        <v>1</v>
      </c>
      <c r="D220" s="24" t="s">
        <v>432</v>
      </c>
      <c r="E220" s="85">
        <v>0.37</v>
      </c>
      <c r="G220" s="86">
        <f t="shared" si="2"/>
        <v>0</v>
      </c>
      <c r="H220" s="87">
        <v>0.49</v>
      </c>
      <c r="J220" s="28">
        <v>0.02</v>
      </c>
      <c r="K220"/>
      <c r="M220" t="s">
        <v>98</v>
      </c>
      <c r="O220" s="86" t="s">
        <v>25</v>
      </c>
      <c r="Q220"/>
    </row>
    <row r="221" spans="1:17" ht="14.25">
      <c r="A221" s="65">
        <f t="shared" si="0"/>
        <v>1</v>
      </c>
      <c r="D221" s="24" t="s">
        <v>433</v>
      </c>
      <c r="E221" s="85">
        <v>0.37</v>
      </c>
      <c r="G221" s="86">
        <f t="shared" si="2"/>
        <v>0</v>
      </c>
      <c r="H221" s="87">
        <v>0.49</v>
      </c>
      <c r="I221" s="28">
        <v>0.03</v>
      </c>
      <c r="M221" t="s">
        <v>98</v>
      </c>
      <c r="O221" s="86" t="s">
        <v>25</v>
      </c>
      <c r="Q221"/>
    </row>
    <row r="222" spans="1:17" ht="14.25">
      <c r="A222" s="65">
        <f t="shared" si="0"/>
        <v>1</v>
      </c>
      <c r="D222" s="24" t="s">
        <v>434</v>
      </c>
      <c r="E222" s="85">
        <v>0.37</v>
      </c>
      <c r="G222" s="86">
        <f t="shared" si="2"/>
        <v>0</v>
      </c>
      <c r="H222" s="87">
        <v>0.49</v>
      </c>
      <c r="I222" s="28">
        <v>0.03</v>
      </c>
      <c r="M222" t="s">
        <v>98</v>
      </c>
      <c r="O222" s="86" t="s">
        <v>25</v>
      </c>
      <c r="Q222"/>
    </row>
    <row r="223" spans="1:17" ht="14.25">
      <c r="A223" s="65">
        <f t="shared" si="0"/>
        <v>1</v>
      </c>
      <c r="D223" s="24" t="s">
        <v>435</v>
      </c>
      <c r="E223" s="85">
        <v>0.37</v>
      </c>
      <c r="G223" s="86">
        <f t="shared" si="2"/>
        <v>0</v>
      </c>
      <c r="H223" s="87">
        <v>0.49</v>
      </c>
      <c r="J223" s="95">
        <v>0.03</v>
      </c>
      <c r="K223"/>
      <c r="M223" t="s">
        <v>98</v>
      </c>
      <c r="O223" s="86" t="s">
        <v>25</v>
      </c>
      <c r="Q223"/>
    </row>
    <row r="224" spans="1:17" ht="14.25">
      <c r="A224" s="65">
        <f t="shared" si="0"/>
        <v>1</v>
      </c>
      <c r="D224" s="24" t="s">
        <v>436</v>
      </c>
      <c r="E224" s="85">
        <v>0.37</v>
      </c>
      <c r="G224" s="86">
        <f t="shared" si="2"/>
        <v>0</v>
      </c>
      <c r="H224" s="87">
        <v>0.49</v>
      </c>
      <c r="J224" s="95">
        <v>0.03</v>
      </c>
      <c r="K224"/>
      <c r="M224" t="s">
        <v>98</v>
      </c>
      <c r="O224" s="86" t="s">
        <v>25</v>
      </c>
      <c r="Q224"/>
    </row>
    <row r="225" spans="1:17" ht="14.25">
      <c r="A225" s="65">
        <f t="shared" si="0"/>
        <v>1</v>
      </c>
      <c r="D225" s="24" t="s">
        <v>437</v>
      </c>
      <c r="E225" s="85">
        <v>0.37</v>
      </c>
      <c r="G225" s="86">
        <f t="shared" si="2"/>
        <v>0</v>
      </c>
      <c r="H225" s="87">
        <v>0.49</v>
      </c>
      <c r="J225" s="95">
        <v>0.03</v>
      </c>
      <c r="K225"/>
      <c r="M225" t="s">
        <v>98</v>
      </c>
      <c r="O225" s="86" t="s">
        <v>25</v>
      </c>
      <c r="Q225"/>
    </row>
    <row r="226" spans="1:17" ht="14.25">
      <c r="A226" s="65">
        <f t="shared" si="0"/>
        <v>1</v>
      </c>
      <c r="D226" s="24" t="s">
        <v>438</v>
      </c>
      <c r="E226" s="85">
        <v>0.37</v>
      </c>
      <c r="G226" s="86">
        <f t="shared" si="2"/>
        <v>0</v>
      </c>
      <c r="H226" s="87">
        <v>0.49</v>
      </c>
      <c r="J226" s="95">
        <v>0.06</v>
      </c>
      <c r="K226"/>
      <c r="M226" t="s">
        <v>98</v>
      </c>
      <c r="O226" s="86" t="s">
        <v>25</v>
      </c>
      <c r="Q226"/>
    </row>
    <row r="227" spans="1:17" ht="14.25">
      <c r="A227" s="65">
        <f t="shared" si="0"/>
        <v>1</v>
      </c>
      <c r="D227" s="24" t="s">
        <v>439</v>
      </c>
      <c r="E227" s="85">
        <v>0.37</v>
      </c>
      <c r="G227" s="86">
        <f t="shared" si="2"/>
        <v>0</v>
      </c>
      <c r="H227" s="87">
        <v>0.49</v>
      </c>
      <c r="J227" s="28">
        <v>0.04</v>
      </c>
      <c r="K227"/>
      <c r="M227" t="s">
        <v>98</v>
      </c>
      <c r="O227" s="86" t="s">
        <v>25</v>
      </c>
      <c r="Q227"/>
    </row>
    <row r="228" spans="1:17" ht="14.25">
      <c r="A228" s="65">
        <f t="shared" si="0"/>
        <v>1</v>
      </c>
      <c r="D228" s="24" t="s">
        <v>440</v>
      </c>
      <c r="E228" s="85">
        <v>0.37</v>
      </c>
      <c r="G228" s="86">
        <f t="shared" si="2"/>
        <v>0</v>
      </c>
      <c r="H228" s="87">
        <v>0.49</v>
      </c>
      <c r="I228" s="28">
        <v>0.11</v>
      </c>
      <c r="M228" t="s">
        <v>98</v>
      </c>
      <c r="O228" s="86" t="s">
        <v>25</v>
      </c>
      <c r="Q228"/>
    </row>
    <row r="229" spans="1:17" ht="14.25">
      <c r="A229" s="65">
        <f t="shared" si="0"/>
        <v>1</v>
      </c>
      <c r="D229" s="24" t="s">
        <v>441</v>
      </c>
      <c r="E229" s="85">
        <v>0.37</v>
      </c>
      <c r="G229" s="86">
        <f t="shared" si="2"/>
        <v>0</v>
      </c>
      <c r="H229" s="87">
        <v>0.49</v>
      </c>
      <c r="I229" s="28">
        <v>0.08</v>
      </c>
      <c r="M229" t="s">
        <v>98</v>
      </c>
      <c r="O229" s="86" t="s">
        <v>25</v>
      </c>
      <c r="Q229"/>
    </row>
    <row r="230" spans="1:17" ht="14.25">
      <c r="A230" s="65">
        <f t="shared" si="0"/>
        <v>1</v>
      </c>
      <c r="D230" s="24" t="s">
        <v>442</v>
      </c>
      <c r="E230" s="85">
        <v>0.37</v>
      </c>
      <c r="G230" s="86">
        <f t="shared" si="2"/>
        <v>0</v>
      </c>
      <c r="H230" s="87">
        <v>0.49</v>
      </c>
      <c r="J230" s="95">
        <v>0.06</v>
      </c>
      <c r="K230"/>
      <c r="M230" t="s">
        <v>98</v>
      </c>
      <c r="O230" s="86" t="s">
        <v>25</v>
      </c>
      <c r="Q230"/>
    </row>
    <row r="231" spans="1:17" ht="14.25">
      <c r="A231" s="65">
        <f t="shared" si="0"/>
        <v>1</v>
      </c>
      <c r="D231" s="24" t="s">
        <v>443</v>
      </c>
      <c r="E231" s="85">
        <v>0.37</v>
      </c>
      <c r="G231" s="86">
        <f t="shared" si="2"/>
        <v>0</v>
      </c>
      <c r="H231" s="30">
        <f>12/lpp</f>
        <v>0.1</v>
      </c>
      <c r="J231" s="28">
        <v>0.14</v>
      </c>
      <c r="M231" t="s">
        <v>98</v>
      </c>
      <c r="O231" s="86" t="s">
        <v>25</v>
      </c>
      <c r="Q231"/>
    </row>
    <row r="232" spans="1:17" ht="14.25">
      <c r="A232" s="65">
        <f t="shared" si="0"/>
        <v>1</v>
      </c>
      <c r="D232" s="24" t="s">
        <v>444</v>
      </c>
      <c r="E232" s="85">
        <v>0.37</v>
      </c>
      <c r="G232" s="86">
        <f t="shared" si="2"/>
        <v>0</v>
      </c>
      <c r="H232" s="30">
        <f aca="true" t="shared" si="3" ref="H232:H233">2/lpp</f>
        <v>0.016666666666666666</v>
      </c>
      <c r="I232" s="28">
        <v>0.03</v>
      </c>
      <c r="M232" t="s">
        <v>98</v>
      </c>
      <c r="O232" s="86" t="s">
        <v>25</v>
      </c>
      <c r="Q232"/>
    </row>
    <row r="233" spans="1:17" ht="14.25">
      <c r="A233" s="65">
        <f t="shared" si="0"/>
        <v>1</v>
      </c>
      <c r="D233" s="24" t="s">
        <v>445</v>
      </c>
      <c r="E233" s="85">
        <v>0.37</v>
      </c>
      <c r="G233" s="86">
        <f t="shared" si="2"/>
        <v>0</v>
      </c>
      <c r="H233" s="30">
        <f t="shared" si="3"/>
        <v>0.016666666666666666</v>
      </c>
      <c r="I233" s="28">
        <v>0.03</v>
      </c>
      <c r="M233" t="s">
        <v>98</v>
      </c>
      <c r="O233" s="86" t="s">
        <v>25</v>
      </c>
      <c r="Q233"/>
    </row>
    <row r="234" spans="1:17" ht="14.25">
      <c r="A234" s="65">
        <f t="shared" si="0"/>
        <v>1</v>
      </c>
      <c r="D234" s="24" t="s">
        <v>446</v>
      </c>
      <c r="E234" s="85">
        <v>0.37</v>
      </c>
      <c r="G234" s="86">
        <f t="shared" si="2"/>
        <v>0</v>
      </c>
      <c r="H234" s="30">
        <f>7/lpp</f>
        <v>0.058333333333333334</v>
      </c>
      <c r="M234" t="s">
        <v>98</v>
      </c>
      <c r="O234" s="86" t="s">
        <v>25</v>
      </c>
      <c r="Q234"/>
    </row>
    <row r="235" spans="1:17" ht="14.25">
      <c r="A235" s="65">
        <f t="shared" si="0"/>
        <v>1</v>
      </c>
      <c r="D235" s="24" t="s">
        <v>447</v>
      </c>
      <c r="E235" s="85">
        <v>0.37</v>
      </c>
      <c r="G235" s="86">
        <f t="shared" si="2"/>
        <v>0</v>
      </c>
      <c r="H235" s="87">
        <v>0.49</v>
      </c>
      <c r="J235" s="95">
        <v>0.03</v>
      </c>
      <c r="K235"/>
      <c r="M235" t="s">
        <v>98</v>
      </c>
      <c r="O235" s="86" t="s">
        <v>25</v>
      </c>
      <c r="Q235"/>
    </row>
    <row r="236" spans="1:17" ht="14.25">
      <c r="A236" s="65">
        <f t="shared" si="0"/>
        <v>1</v>
      </c>
      <c r="D236" s="24" t="s">
        <v>448</v>
      </c>
      <c r="E236" s="85">
        <v>0.36</v>
      </c>
      <c r="G236" s="86">
        <f t="shared" si="2"/>
        <v>0</v>
      </c>
      <c r="H236" s="87">
        <v>0.49</v>
      </c>
      <c r="J236" s="28">
        <v>0.02</v>
      </c>
      <c r="K236"/>
      <c r="M236" t="s">
        <v>98</v>
      </c>
      <c r="O236" s="86" t="s">
        <v>25</v>
      </c>
      <c r="Q236"/>
    </row>
    <row r="237" spans="1:17" ht="14.25">
      <c r="A237" s="65">
        <f t="shared" si="0"/>
        <v>1</v>
      </c>
      <c r="D237" s="24" t="s">
        <v>449</v>
      </c>
      <c r="E237" s="85">
        <v>0.36</v>
      </c>
      <c r="G237" s="86">
        <f t="shared" si="2"/>
        <v>0</v>
      </c>
      <c r="H237" s="87">
        <v>0.49</v>
      </c>
      <c r="I237" s="28">
        <v>0.11</v>
      </c>
      <c r="M237" t="s">
        <v>98</v>
      </c>
      <c r="O237" s="86" t="s">
        <v>25</v>
      </c>
      <c r="Q237"/>
    </row>
    <row r="238" spans="1:17" ht="14.25">
      <c r="A238" s="65">
        <f t="shared" si="0"/>
        <v>1</v>
      </c>
      <c r="D238" s="24" t="s">
        <v>450</v>
      </c>
      <c r="E238" s="85">
        <v>0.36</v>
      </c>
      <c r="G238" s="86">
        <f t="shared" si="2"/>
        <v>0</v>
      </c>
      <c r="H238" s="87">
        <v>0.49</v>
      </c>
      <c r="I238" s="28">
        <v>0.16</v>
      </c>
      <c r="M238" t="s">
        <v>98</v>
      </c>
      <c r="O238" s="86" t="s">
        <v>25</v>
      </c>
      <c r="Q238"/>
    </row>
    <row r="239" spans="1:17" ht="14.25">
      <c r="A239" s="65">
        <f t="shared" si="0"/>
        <v>1</v>
      </c>
      <c r="D239" s="24" t="s">
        <v>451</v>
      </c>
      <c r="E239" s="85">
        <v>0.36</v>
      </c>
      <c r="G239" s="86">
        <f t="shared" si="2"/>
        <v>0</v>
      </c>
      <c r="H239" s="87">
        <v>0.49</v>
      </c>
      <c r="J239" s="95">
        <v>0.12</v>
      </c>
      <c r="K239"/>
      <c r="M239" t="s">
        <v>98</v>
      </c>
      <c r="O239" s="86" t="s">
        <v>25</v>
      </c>
      <c r="Q239"/>
    </row>
    <row r="240" spans="1:17" ht="14.25">
      <c r="A240" s="65">
        <f t="shared" si="0"/>
        <v>1</v>
      </c>
      <c r="D240" s="24" t="s">
        <v>452</v>
      </c>
      <c r="E240" s="85">
        <v>0.36</v>
      </c>
      <c r="G240" s="86">
        <f t="shared" si="2"/>
        <v>0</v>
      </c>
      <c r="H240" s="87">
        <v>0.49</v>
      </c>
      <c r="I240" s="28">
        <v>0.05</v>
      </c>
      <c r="M240" t="s">
        <v>98</v>
      </c>
      <c r="O240" s="86" t="s">
        <v>25</v>
      </c>
      <c r="Q240"/>
    </row>
    <row r="241" spans="1:17" ht="14.25">
      <c r="A241" s="65">
        <f t="shared" si="0"/>
        <v>1</v>
      </c>
      <c r="D241" s="24" t="s">
        <v>453</v>
      </c>
      <c r="E241" s="85">
        <v>0.36</v>
      </c>
      <c r="G241" s="86">
        <f t="shared" si="2"/>
        <v>0</v>
      </c>
      <c r="H241" s="87">
        <v>0.49</v>
      </c>
      <c r="J241" s="28">
        <v>0.05</v>
      </c>
      <c r="K241"/>
      <c r="M241" t="s">
        <v>98</v>
      </c>
      <c r="O241" s="86" t="s">
        <v>25</v>
      </c>
      <c r="Q241"/>
    </row>
    <row r="242" spans="1:17" ht="14.25">
      <c r="A242" s="65">
        <f t="shared" si="0"/>
        <v>1</v>
      </c>
      <c r="D242" s="24" t="s">
        <v>454</v>
      </c>
      <c r="E242" s="85">
        <v>0.36</v>
      </c>
      <c r="G242" s="86">
        <f t="shared" si="2"/>
        <v>0</v>
      </c>
      <c r="H242" s="87">
        <v>0.49</v>
      </c>
      <c r="J242" s="28">
        <v>0.07</v>
      </c>
      <c r="K242"/>
      <c r="M242" t="s">
        <v>98</v>
      </c>
      <c r="O242" s="86" t="s">
        <v>25</v>
      </c>
      <c r="Q242"/>
    </row>
    <row r="243" spans="1:17" ht="14.25">
      <c r="A243" s="65">
        <f t="shared" si="0"/>
        <v>1</v>
      </c>
      <c r="D243" s="24" t="s">
        <v>455</v>
      </c>
      <c r="E243" s="85">
        <v>0.36</v>
      </c>
      <c r="G243" s="86">
        <f t="shared" si="2"/>
        <v>0</v>
      </c>
      <c r="H243" s="87">
        <v>0.49</v>
      </c>
      <c r="J243" s="95">
        <v>0.01</v>
      </c>
      <c r="K243"/>
      <c r="M243" t="s">
        <v>98</v>
      </c>
      <c r="O243" s="86" t="s">
        <v>25</v>
      </c>
      <c r="Q243"/>
    </row>
    <row r="244" spans="1:17" ht="14.25">
      <c r="A244" s="65">
        <f t="shared" si="0"/>
        <v>1</v>
      </c>
      <c r="D244" s="24" t="s">
        <v>456</v>
      </c>
      <c r="E244" s="85">
        <v>0.36</v>
      </c>
      <c r="G244" s="86">
        <f t="shared" si="2"/>
        <v>0</v>
      </c>
      <c r="H244" s="87">
        <v>0.49</v>
      </c>
      <c r="I244" s="28">
        <v>0.19</v>
      </c>
      <c r="M244" t="s">
        <v>98</v>
      </c>
      <c r="O244" s="86" t="s">
        <v>25</v>
      </c>
      <c r="Q244"/>
    </row>
    <row r="245" spans="1:17" ht="14.25">
      <c r="A245" s="65">
        <f t="shared" si="0"/>
        <v>1</v>
      </c>
      <c r="D245" s="24" t="s">
        <v>457</v>
      </c>
      <c r="E245" s="85">
        <v>0.36</v>
      </c>
      <c r="G245" s="86">
        <f t="shared" si="2"/>
        <v>0</v>
      </c>
      <c r="H245" s="87">
        <v>0.49</v>
      </c>
      <c r="J245" s="28">
        <v>0.03</v>
      </c>
      <c r="K245"/>
      <c r="M245" t="s">
        <v>98</v>
      </c>
      <c r="O245" s="86" t="s">
        <v>25</v>
      </c>
      <c r="Q245"/>
    </row>
    <row r="246" spans="1:17" ht="14.25">
      <c r="A246" s="65">
        <f t="shared" si="0"/>
        <v>1</v>
      </c>
      <c r="D246" s="24" t="s">
        <v>458</v>
      </c>
      <c r="E246" s="85">
        <v>0.36</v>
      </c>
      <c r="G246" s="86">
        <f t="shared" si="2"/>
        <v>0</v>
      </c>
      <c r="H246" s="87">
        <v>0.49</v>
      </c>
      <c r="J246" s="28">
        <v>0.09</v>
      </c>
      <c r="K246"/>
      <c r="M246" t="s">
        <v>98</v>
      </c>
      <c r="O246" s="86" t="s">
        <v>25</v>
      </c>
      <c r="Q246"/>
    </row>
    <row r="247" spans="1:17" ht="14.25">
      <c r="A247" s="65">
        <f t="shared" si="0"/>
        <v>1</v>
      </c>
      <c r="D247" s="24" t="s">
        <v>459</v>
      </c>
      <c r="E247" s="85">
        <v>0.36</v>
      </c>
      <c r="G247" s="86">
        <f t="shared" si="2"/>
        <v>0</v>
      </c>
      <c r="H247" s="87">
        <v>0.49</v>
      </c>
      <c r="J247" s="95">
        <v>0.06</v>
      </c>
      <c r="K247"/>
      <c r="M247" t="s">
        <v>98</v>
      </c>
      <c r="O247" s="86" t="s">
        <v>25</v>
      </c>
      <c r="Q247"/>
    </row>
    <row r="248" spans="1:17" ht="14.25">
      <c r="A248" s="65">
        <f t="shared" si="0"/>
        <v>1</v>
      </c>
      <c r="D248" s="24" t="s">
        <v>460</v>
      </c>
      <c r="E248" s="85">
        <v>0.36</v>
      </c>
      <c r="G248" s="86">
        <f t="shared" si="2"/>
        <v>0</v>
      </c>
      <c r="H248" s="87">
        <v>0.49</v>
      </c>
      <c r="J248" s="95">
        <v>0.1</v>
      </c>
      <c r="K248"/>
      <c r="M248" t="s">
        <v>98</v>
      </c>
      <c r="O248" s="86" t="s">
        <v>25</v>
      </c>
      <c r="Q248"/>
    </row>
    <row r="249" spans="1:17" ht="14.25">
      <c r="A249" s="65">
        <f t="shared" si="0"/>
        <v>1</v>
      </c>
      <c r="D249" s="24" t="s">
        <v>461</v>
      </c>
      <c r="E249" s="85">
        <v>0.36</v>
      </c>
      <c r="G249" s="86">
        <f t="shared" si="2"/>
        <v>0</v>
      </c>
      <c r="H249" s="87">
        <v>0.49</v>
      </c>
      <c r="J249" s="95">
        <v>0.08</v>
      </c>
      <c r="K249"/>
      <c r="M249" t="s">
        <v>98</v>
      </c>
      <c r="O249" s="86" t="s">
        <v>25</v>
      </c>
      <c r="Q249"/>
    </row>
    <row r="250" spans="1:17" ht="14.25">
      <c r="A250" s="65">
        <f t="shared" si="0"/>
        <v>1</v>
      </c>
      <c r="D250" s="24" t="s">
        <v>462</v>
      </c>
      <c r="E250" s="85">
        <v>0.36</v>
      </c>
      <c r="G250" s="86">
        <f t="shared" si="2"/>
        <v>0</v>
      </c>
      <c r="H250" s="87">
        <v>0.49</v>
      </c>
      <c r="J250" s="95">
        <v>0.06</v>
      </c>
      <c r="K250"/>
      <c r="M250" t="s">
        <v>98</v>
      </c>
      <c r="O250" s="86" t="s">
        <v>25</v>
      </c>
      <c r="Q250"/>
    </row>
    <row r="251" spans="1:17" ht="14.25">
      <c r="A251" s="65">
        <f t="shared" si="0"/>
        <v>1</v>
      </c>
      <c r="D251" s="24" t="s">
        <v>463</v>
      </c>
      <c r="E251" s="85">
        <v>0.36</v>
      </c>
      <c r="G251" s="86">
        <f t="shared" si="2"/>
        <v>0</v>
      </c>
      <c r="H251" s="87">
        <v>0.49</v>
      </c>
      <c r="I251" s="28">
        <v>0.13</v>
      </c>
      <c r="M251" t="s">
        <v>98</v>
      </c>
      <c r="O251" s="86" t="s">
        <v>25</v>
      </c>
      <c r="Q251"/>
    </row>
    <row r="252" spans="1:17" ht="14.25">
      <c r="A252" s="65">
        <f t="shared" si="0"/>
        <v>1</v>
      </c>
      <c r="D252" s="24" t="s">
        <v>464</v>
      </c>
      <c r="E252" s="85">
        <v>0.36</v>
      </c>
      <c r="G252" s="86">
        <f t="shared" si="2"/>
        <v>0</v>
      </c>
      <c r="H252" s="30">
        <f>6/lpp</f>
        <v>0.05</v>
      </c>
      <c r="J252" s="95">
        <v>0.05</v>
      </c>
      <c r="M252" t="s">
        <v>98</v>
      </c>
      <c r="O252" s="86" t="s">
        <v>25</v>
      </c>
      <c r="Q252"/>
    </row>
    <row r="253" spans="1:17" ht="14.25">
      <c r="A253" s="65">
        <f t="shared" si="0"/>
        <v>1</v>
      </c>
      <c r="D253" s="24" t="s">
        <v>465</v>
      </c>
      <c r="E253" s="85">
        <v>0.36</v>
      </c>
      <c r="G253" s="86">
        <f t="shared" si="2"/>
        <v>0</v>
      </c>
      <c r="H253" s="30">
        <f aca="true" t="shared" si="4" ref="H253:H254">4/lpp</f>
        <v>0.03333333333333333</v>
      </c>
      <c r="I253" s="28">
        <v>0.03</v>
      </c>
      <c r="M253" t="s">
        <v>98</v>
      </c>
      <c r="O253" s="86" t="s">
        <v>25</v>
      </c>
      <c r="Q253"/>
    </row>
    <row r="254" spans="1:17" ht="14.25">
      <c r="A254" s="65">
        <f t="shared" si="0"/>
        <v>1</v>
      </c>
      <c r="D254" s="24" t="s">
        <v>466</v>
      </c>
      <c r="E254" s="85">
        <v>0.36</v>
      </c>
      <c r="G254" s="86">
        <f t="shared" si="2"/>
        <v>0</v>
      </c>
      <c r="H254" s="30">
        <f t="shared" si="4"/>
        <v>0.03333333333333333</v>
      </c>
      <c r="I254" s="28">
        <v>0.03</v>
      </c>
      <c r="M254" t="s">
        <v>98</v>
      </c>
      <c r="O254" s="86" t="s">
        <v>25</v>
      </c>
      <c r="Q254"/>
    </row>
    <row r="255" spans="1:17" ht="14.25">
      <c r="A255" s="65">
        <f t="shared" si="0"/>
        <v>1</v>
      </c>
      <c r="D255" s="24" t="s">
        <v>467</v>
      </c>
      <c r="E255" s="85">
        <v>0.36</v>
      </c>
      <c r="G255" s="86">
        <f t="shared" si="2"/>
        <v>0</v>
      </c>
      <c r="H255" s="30">
        <f>11/lpp</f>
        <v>0.09166666666666666</v>
      </c>
      <c r="I255" s="28">
        <v>0.1</v>
      </c>
      <c r="M255" t="s">
        <v>98</v>
      </c>
      <c r="O255" s="86" t="s">
        <v>25</v>
      </c>
      <c r="Q255"/>
    </row>
    <row r="256" spans="1:17" ht="14.25">
      <c r="A256" s="65">
        <f t="shared" si="0"/>
        <v>1</v>
      </c>
      <c r="D256" s="24" t="s">
        <v>468</v>
      </c>
      <c r="E256" s="85">
        <v>0.36</v>
      </c>
      <c r="G256" s="86">
        <f t="shared" si="2"/>
        <v>0</v>
      </c>
      <c r="H256" s="30">
        <f>4/lpp</f>
        <v>0.03333333333333333</v>
      </c>
      <c r="J256" s="95">
        <v>0.05</v>
      </c>
      <c r="M256" t="s">
        <v>98</v>
      </c>
      <c r="O256" s="86" t="s">
        <v>25</v>
      </c>
      <c r="Q256"/>
    </row>
    <row r="257" spans="1:17" ht="14.25">
      <c r="A257" s="65">
        <f t="shared" si="0"/>
        <v>1</v>
      </c>
      <c r="D257" s="24" t="s">
        <v>469</v>
      </c>
      <c r="E257" s="85">
        <v>0.36</v>
      </c>
      <c r="G257" s="86">
        <f t="shared" si="2"/>
        <v>0</v>
      </c>
      <c r="H257" s="87">
        <v>0.49</v>
      </c>
      <c r="J257" s="95">
        <v>0.05</v>
      </c>
      <c r="K257"/>
      <c r="M257" t="s">
        <v>98</v>
      </c>
      <c r="O257" s="86" t="s">
        <v>25</v>
      </c>
      <c r="Q257"/>
    </row>
    <row r="258" spans="1:17" ht="14.25">
      <c r="A258" s="65">
        <f t="shared" si="0"/>
        <v>1</v>
      </c>
      <c r="D258" s="24" t="s">
        <v>470</v>
      </c>
      <c r="E258" s="85">
        <v>0.36</v>
      </c>
      <c r="G258" s="86">
        <f t="shared" si="2"/>
        <v>0</v>
      </c>
      <c r="H258" s="87">
        <v>0.49</v>
      </c>
      <c r="I258" s="28">
        <v>0.21</v>
      </c>
      <c r="K258" s="24" t="s">
        <v>79</v>
      </c>
      <c r="L258" t="s">
        <v>349</v>
      </c>
      <c r="M258" t="s">
        <v>98</v>
      </c>
      <c r="O258" s="86" t="s">
        <v>25</v>
      </c>
      <c r="Q258"/>
    </row>
    <row r="259" spans="1:17" ht="14.25">
      <c r="A259" s="65">
        <f t="shared" si="0"/>
        <v>1</v>
      </c>
      <c r="D259" s="24" t="s">
        <v>471</v>
      </c>
      <c r="E259" s="85">
        <v>0.36</v>
      </c>
      <c r="G259" s="86">
        <f t="shared" si="2"/>
        <v>0</v>
      </c>
      <c r="H259" s="87">
        <v>0.49</v>
      </c>
      <c r="I259" s="28">
        <v>0.14</v>
      </c>
      <c r="L259" t="s">
        <v>349</v>
      </c>
      <c r="M259" t="s">
        <v>98</v>
      </c>
      <c r="O259" s="86" t="s">
        <v>25</v>
      </c>
      <c r="Q259"/>
    </row>
    <row r="260" spans="1:17" ht="14.25">
      <c r="A260" s="65">
        <f t="shared" si="0"/>
        <v>1</v>
      </c>
      <c r="D260" s="24" t="s">
        <v>472</v>
      </c>
      <c r="E260" s="85">
        <v>0.36</v>
      </c>
      <c r="G260" s="86">
        <f t="shared" si="2"/>
        <v>0</v>
      </c>
      <c r="H260" s="87">
        <v>0.49</v>
      </c>
      <c r="J260" s="95">
        <v>0.04</v>
      </c>
      <c r="K260"/>
      <c r="M260" t="s">
        <v>98</v>
      </c>
      <c r="O260" s="86" t="s">
        <v>25</v>
      </c>
      <c r="Q260"/>
    </row>
    <row r="261" spans="1:17" ht="14.25">
      <c r="A261" s="65">
        <f t="shared" si="0"/>
        <v>1</v>
      </c>
      <c r="D261" s="24" t="s">
        <v>473</v>
      </c>
      <c r="E261" s="85">
        <v>0.35</v>
      </c>
      <c r="G261" s="86">
        <f t="shared" si="2"/>
        <v>0</v>
      </c>
      <c r="H261" s="30">
        <v>0.5</v>
      </c>
      <c r="J261" s="95">
        <v>0.1</v>
      </c>
      <c r="K261"/>
      <c r="L261" t="s">
        <v>474</v>
      </c>
      <c r="M261" t="s">
        <v>98</v>
      </c>
      <c r="O261" s="86" t="s">
        <v>25</v>
      </c>
      <c r="Q261"/>
    </row>
    <row r="262" spans="1:17" ht="14.25">
      <c r="A262" s="65">
        <f t="shared" si="0"/>
        <v>1</v>
      </c>
      <c r="D262" s="24" t="s">
        <v>475</v>
      </c>
      <c r="E262" s="85">
        <v>0.35</v>
      </c>
      <c r="G262" s="86">
        <f t="shared" si="2"/>
        <v>0</v>
      </c>
      <c r="H262" s="87">
        <v>0.49</v>
      </c>
      <c r="J262" s="95">
        <v>0.05</v>
      </c>
      <c r="K262"/>
      <c r="M262" t="s">
        <v>98</v>
      </c>
      <c r="O262" s="86" t="s">
        <v>25</v>
      </c>
      <c r="Q262"/>
    </row>
    <row r="263" spans="1:17" ht="14.25">
      <c r="A263" s="65">
        <f t="shared" si="0"/>
        <v>1</v>
      </c>
      <c r="D263" s="24" t="s">
        <v>476</v>
      </c>
      <c r="E263" s="85">
        <v>0.35</v>
      </c>
      <c r="G263" s="86">
        <f t="shared" si="2"/>
        <v>0</v>
      </c>
      <c r="H263" s="87">
        <v>0.49</v>
      </c>
      <c r="I263" s="28">
        <v>0.06</v>
      </c>
      <c r="M263" t="s">
        <v>98</v>
      </c>
      <c r="O263" s="86" t="s">
        <v>25</v>
      </c>
      <c r="Q263"/>
    </row>
    <row r="264" spans="1:17" ht="14.25">
      <c r="A264" s="65">
        <f t="shared" si="0"/>
        <v>1</v>
      </c>
      <c r="D264" s="24" t="s">
        <v>477</v>
      </c>
      <c r="E264" s="85">
        <v>0.35</v>
      </c>
      <c r="G264" s="86">
        <f t="shared" si="2"/>
        <v>0</v>
      </c>
      <c r="H264" s="87">
        <v>0.49</v>
      </c>
      <c r="J264" s="28">
        <v>0.07</v>
      </c>
      <c r="M264" t="s">
        <v>98</v>
      </c>
      <c r="O264" s="86" t="s">
        <v>25</v>
      </c>
      <c r="Q264"/>
    </row>
    <row r="265" spans="1:17" ht="14.25">
      <c r="A265" s="65">
        <f t="shared" si="0"/>
        <v>1</v>
      </c>
      <c r="D265" s="24" t="s">
        <v>478</v>
      </c>
      <c r="E265" s="85">
        <v>0.35</v>
      </c>
      <c r="G265" s="86">
        <f t="shared" si="2"/>
        <v>0</v>
      </c>
      <c r="H265" s="87">
        <v>0.49</v>
      </c>
      <c r="J265" s="95">
        <v>0.05</v>
      </c>
      <c r="K265"/>
      <c r="M265" t="s">
        <v>98</v>
      </c>
      <c r="O265" s="86" t="s">
        <v>25</v>
      </c>
      <c r="Q265"/>
    </row>
    <row r="266" spans="1:17" ht="14.25">
      <c r="A266" s="65">
        <f t="shared" si="0"/>
        <v>1</v>
      </c>
      <c r="D266" s="24" t="s">
        <v>479</v>
      </c>
      <c r="E266" s="85">
        <v>0.35</v>
      </c>
      <c r="G266" s="86">
        <f t="shared" si="2"/>
        <v>0</v>
      </c>
      <c r="H266" s="87">
        <v>0.49</v>
      </c>
      <c r="J266" s="95">
        <v>0.04</v>
      </c>
      <c r="K266"/>
      <c r="M266" t="s">
        <v>98</v>
      </c>
      <c r="O266" s="86" t="s">
        <v>25</v>
      </c>
      <c r="Q266"/>
    </row>
    <row r="267" spans="1:17" ht="14.25">
      <c r="A267" s="65">
        <f t="shared" si="0"/>
        <v>1</v>
      </c>
      <c r="D267" s="24" t="s">
        <v>480</v>
      </c>
      <c r="E267" s="85">
        <v>0.35</v>
      </c>
      <c r="G267" s="86">
        <f t="shared" si="2"/>
        <v>0</v>
      </c>
      <c r="H267" s="87">
        <v>0.49</v>
      </c>
      <c r="J267" s="95">
        <v>0.02</v>
      </c>
      <c r="K267"/>
      <c r="M267" t="s">
        <v>98</v>
      </c>
      <c r="O267" s="86" t="s">
        <v>25</v>
      </c>
      <c r="Q267"/>
    </row>
    <row r="268" spans="1:17" ht="14.25">
      <c r="A268" s="65">
        <f t="shared" si="0"/>
        <v>1</v>
      </c>
      <c r="D268" s="24" t="s">
        <v>481</v>
      </c>
      <c r="E268" s="85">
        <v>0.35</v>
      </c>
      <c r="G268" s="86">
        <f t="shared" si="2"/>
        <v>0</v>
      </c>
      <c r="H268" s="87">
        <v>0.49</v>
      </c>
      <c r="J268" s="95">
        <v>0.05</v>
      </c>
      <c r="K268"/>
      <c r="M268" t="s">
        <v>98</v>
      </c>
      <c r="O268" s="86" t="s">
        <v>25</v>
      </c>
      <c r="Q268"/>
    </row>
    <row r="269" spans="1:17" ht="14.25">
      <c r="A269" s="65">
        <f t="shared" si="0"/>
        <v>1</v>
      </c>
      <c r="D269" s="24" t="s">
        <v>482</v>
      </c>
      <c r="E269" s="85">
        <v>0.35</v>
      </c>
      <c r="G269" s="86">
        <f t="shared" si="2"/>
        <v>0</v>
      </c>
      <c r="H269" s="87">
        <v>0.49</v>
      </c>
      <c r="J269" s="95">
        <v>0.05</v>
      </c>
      <c r="K269"/>
      <c r="M269" t="s">
        <v>98</v>
      </c>
      <c r="O269" s="86" t="s">
        <v>25</v>
      </c>
      <c r="Q269"/>
    </row>
    <row r="270" spans="1:17" ht="14.25">
      <c r="A270" s="65">
        <f t="shared" si="0"/>
        <v>1</v>
      </c>
      <c r="D270" s="24" t="s">
        <v>483</v>
      </c>
      <c r="E270" s="85">
        <v>0.35</v>
      </c>
      <c r="G270" s="86">
        <f t="shared" si="2"/>
        <v>0</v>
      </c>
      <c r="H270" s="87">
        <v>0.49</v>
      </c>
      <c r="J270" s="95">
        <v>0.01</v>
      </c>
      <c r="K270"/>
      <c r="L270" t="s">
        <v>484</v>
      </c>
      <c r="M270" t="s">
        <v>98</v>
      </c>
      <c r="O270" s="86" t="s">
        <v>25</v>
      </c>
      <c r="Q270"/>
    </row>
    <row r="271" spans="1:17" ht="14.25">
      <c r="A271" s="65">
        <f t="shared" si="0"/>
        <v>1</v>
      </c>
      <c r="D271" s="24" t="s">
        <v>485</v>
      </c>
      <c r="E271" s="85">
        <v>0.35</v>
      </c>
      <c r="G271" s="86">
        <f t="shared" si="2"/>
        <v>0</v>
      </c>
      <c r="H271" s="87">
        <v>0.49</v>
      </c>
      <c r="I271" s="28">
        <v>0.09</v>
      </c>
      <c r="M271" t="s">
        <v>98</v>
      </c>
      <c r="O271" s="86" t="s">
        <v>25</v>
      </c>
      <c r="Q271"/>
    </row>
    <row r="272" spans="1:17" ht="14.25">
      <c r="A272" s="65">
        <f t="shared" si="0"/>
        <v>1</v>
      </c>
      <c r="D272" s="24" t="s">
        <v>486</v>
      </c>
      <c r="E272" s="85">
        <v>0.35</v>
      </c>
      <c r="G272" s="86">
        <f t="shared" si="2"/>
        <v>0</v>
      </c>
      <c r="H272" s="87">
        <v>0.49</v>
      </c>
      <c r="J272" s="95">
        <v>0.08</v>
      </c>
      <c r="K272"/>
      <c r="M272" t="s">
        <v>98</v>
      </c>
      <c r="O272" s="86" t="s">
        <v>25</v>
      </c>
      <c r="Q272"/>
    </row>
    <row r="273" spans="1:17" ht="14.25">
      <c r="A273" s="65">
        <f t="shared" si="0"/>
        <v>1</v>
      </c>
      <c r="D273" s="24" t="s">
        <v>487</v>
      </c>
      <c r="E273" s="85">
        <v>0.35</v>
      </c>
      <c r="G273" s="86">
        <f t="shared" si="2"/>
        <v>0</v>
      </c>
      <c r="H273" s="87">
        <v>0.49</v>
      </c>
      <c r="J273" s="95">
        <v>0.03</v>
      </c>
      <c r="K273"/>
      <c r="M273" t="s">
        <v>98</v>
      </c>
      <c r="O273" s="86" t="s">
        <v>25</v>
      </c>
      <c r="Q273"/>
    </row>
    <row r="274" spans="1:17" ht="14.25">
      <c r="A274" s="65">
        <f t="shared" si="0"/>
        <v>1</v>
      </c>
      <c r="D274" s="24" t="s">
        <v>488</v>
      </c>
      <c r="E274" s="85">
        <v>0.35</v>
      </c>
      <c r="G274" s="86">
        <f t="shared" si="2"/>
        <v>0</v>
      </c>
      <c r="H274" s="30">
        <v>0.5</v>
      </c>
      <c r="I274" s="28">
        <v>0.19</v>
      </c>
      <c r="J274" s="95">
        <v>0.01</v>
      </c>
      <c r="M274" t="s">
        <v>98</v>
      </c>
      <c r="O274" s="86" t="s">
        <v>25</v>
      </c>
      <c r="Q274"/>
    </row>
    <row r="275" spans="1:17" ht="14.25">
      <c r="A275" s="65">
        <f t="shared" si="0"/>
        <v>1</v>
      </c>
      <c r="D275" s="24" t="s">
        <v>489</v>
      </c>
      <c r="E275" s="85">
        <v>0.35</v>
      </c>
      <c r="G275" s="86">
        <f t="shared" si="2"/>
        <v>0</v>
      </c>
      <c r="H275" s="30">
        <f>5/lpp</f>
        <v>0.041666666666666664</v>
      </c>
      <c r="I275" s="28">
        <v>0.03</v>
      </c>
      <c r="M275" t="s">
        <v>98</v>
      </c>
      <c r="O275" s="86" t="s">
        <v>25</v>
      </c>
      <c r="Q275"/>
    </row>
    <row r="276" spans="1:17" ht="14.25">
      <c r="A276" s="65">
        <f t="shared" si="0"/>
        <v>1</v>
      </c>
      <c r="D276" s="24" t="s">
        <v>490</v>
      </c>
      <c r="E276" s="85">
        <v>0.35</v>
      </c>
      <c r="G276" s="86">
        <f t="shared" si="2"/>
        <v>0</v>
      </c>
      <c r="H276" s="30">
        <f>6.5/lpp</f>
        <v>0.05416666666666667</v>
      </c>
      <c r="J276" s="28">
        <v>0.08</v>
      </c>
      <c r="M276" t="s">
        <v>98</v>
      </c>
      <c r="O276" s="86" t="s">
        <v>25</v>
      </c>
      <c r="Q276"/>
    </row>
    <row r="277" spans="1:17" ht="14.25">
      <c r="A277" s="65">
        <f t="shared" si="0"/>
        <v>1</v>
      </c>
      <c r="D277" s="24" t="s">
        <v>491</v>
      </c>
      <c r="E277" s="85">
        <v>0.35</v>
      </c>
      <c r="G277" s="86">
        <f t="shared" si="2"/>
        <v>0</v>
      </c>
      <c r="H277" s="30">
        <f>5/lpp</f>
        <v>0.041666666666666664</v>
      </c>
      <c r="J277" s="95">
        <v>0.04</v>
      </c>
      <c r="M277" t="s">
        <v>98</v>
      </c>
      <c r="O277" s="86" t="s">
        <v>25</v>
      </c>
      <c r="Q277"/>
    </row>
    <row r="278" spans="1:17" ht="14.25">
      <c r="A278" s="65">
        <f t="shared" si="0"/>
        <v>1</v>
      </c>
      <c r="D278" s="24" t="s">
        <v>492</v>
      </c>
      <c r="E278" s="85">
        <v>0.35</v>
      </c>
      <c r="G278" s="86">
        <f t="shared" si="2"/>
        <v>0</v>
      </c>
      <c r="H278" s="30">
        <f>11/lpp</f>
        <v>0.09166666666666666</v>
      </c>
      <c r="J278" s="95">
        <v>0.08</v>
      </c>
      <c r="M278" t="s">
        <v>98</v>
      </c>
      <c r="O278" s="86" t="s">
        <v>25</v>
      </c>
      <c r="Q278"/>
    </row>
    <row r="279" spans="1:17" ht="14.25">
      <c r="A279" s="65">
        <f t="shared" si="0"/>
        <v>1</v>
      </c>
      <c r="D279" s="24" t="s">
        <v>493</v>
      </c>
      <c r="E279" s="85">
        <v>0.35</v>
      </c>
      <c r="G279" s="86">
        <f t="shared" si="2"/>
        <v>0</v>
      </c>
      <c r="H279" s="30">
        <f>3/lpp</f>
        <v>0.025</v>
      </c>
      <c r="J279" s="28">
        <v>0.09</v>
      </c>
      <c r="M279" t="s">
        <v>98</v>
      </c>
      <c r="O279" s="86" t="s">
        <v>25</v>
      </c>
      <c r="Q279"/>
    </row>
    <row r="280" spans="1:17" ht="14.25">
      <c r="A280" s="65">
        <f t="shared" si="0"/>
        <v>1</v>
      </c>
      <c r="D280" s="24" t="s">
        <v>494</v>
      </c>
      <c r="E280" s="85">
        <v>0.35</v>
      </c>
      <c r="G280" s="86">
        <f t="shared" si="2"/>
        <v>0</v>
      </c>
      <c r="H280" s="30">
        <f>18/lpp</f>
        <v>0.15</v>
      </c>
      <c r="I280" s="28">
        <v>0.23</v>
      </c>
      <c r="M280" t="s">
        <v>98</v>
      </c>
      <c r="O280" s="86" t="s">
        <v>25</v>
      </c>
      <c r="Q280"/>
    </row>
    <row r="281" spans="1:17" ht="14.25">
      <c r="A281" s="65">
        <f t="shared" si="0"/>
        <v>1</v>
      </c>
      <c r="D281" s="24" t="s">
        <v>495</v>
      </c>
      <c r="E281" s="85">
        <v>0.35</v>
      </c>
      <c r="G281" s="86">
        <f t="shared" si="2"/>
        <v>0</v>
      </c>
      <c r="H281" s="30">
        <f>2/lpp</f>
        <v>0.016666666666666666</v>
      </c>
      <c r="I281" s="28">
        <v>0.05</v>
      </c>
      <c r="M281" t="s">
        <v>98</v>
      </c>
      <c r="O281" s="86" t="s">
        <v>25</v>
      </c>
      <c r="Q281"/>
    </row>
    <row r="282" spans="1:17" ht="14.25">
      <c r="A282" s="65">
        <f t="shared" si="0"/>
        <v>1</v>
      </c>
      <c r="D282" s="24" t="s">
        <v>496</v>
      </c>
      <c r="E282" s="85">
        <v>0.35</v>
      </c>
      <c r="G282" s="86">
        <f t="shared" si="2"/>
        <v>0</v>
      </c>
      <c r="H282" s="30">
        <f>11/lpp</f>
        <v>0.09166666666666666</v>
      </c>
      <c r="J282" s="95">
        <v>0.07</v>
      </c>
      <c r="M282" t="s">
        <v>98</v>
      </c>
      <c r="O282" s="86" t="s">
        <v>25</v>
      </c>
      <c r="Q282"/>
    </row>
    <row r="283" spans="1:17" ht="14.25">
      <c r="A283" s="65">
        <f t="shared" si="0"/>
        <v>1</v>
      </c>
      <c r="D283" s="24" t="s">
        <v>497</v>
      </c>
      <c r="E283" s="85">
        <v>0.35</v>
      </c>
      <c r="G283" s="86">
        <f t="shared" si="2"/>
        <v>0</v>
      </c>
      <c r="H283" s="30">
        <f>5/lpp</f>
        <v>0.041666666666666664</v>
      </c>
      <c r="J283" s="95">
        <v>0.05</v>
      </c>
      <c r="M283" t="s">
        <v>98</v>
      </c>
      <c r="O283" s="86" t="s">
        <v>25</v>
      </c>
      <c r="Q283"/>
    </row>
    <row r="284" spans="1:17" ht="14.25">
      <c r="A284" s="65">
        <f t="shared" si="0"/>
        <v>1</v>
      </c>
      <c r="D284" s="24" t="s">
        <v>498</v>
      </c>
      <c r="E284" s="85">
        <v>0.35</v>
      </c>
      <c r="G284" s="86">
        <f t="shared" si="2"/>
        <v>0</v>
      </c>
      <c r="H284" s="87">
        <v>0.49</v>
      </c>
      <c r="I284" s="28">
        <v>0.02</v>
      </c>
      <c r="M284" t="s">
        <v>98</v>
      </c>
      <c r="O284" s="86" t="s">
        <v>25</v>
      </c>
      <c r="Q284"/>
    </row>
    <row r="285" spans="1:17" ht="14.25">
      <c r="A285" s="65">
        <f t="shared" si="0"/>
        <v>1</v>
      </c>
      <c r="D285" s="24" t="s">
        <v>499</v>
      </c>
      <c r="E285" s="85">
        <v>0.35</v>
      </c>
      <c r="G285" s="86">
        <f t="shared" si="2"/>
        <v>0</v>
      </c>
      <c r="H285" s="87">
        <v>0.49</v>
      </c>
      <c r="I285" s="28">
        <v>0.17</v>
      </c>
      <c r="M285" t="s">
        <v>98</v>
      </c>
      <c r="O285" s="86" t="s">
        <v>25</v>
      </c>
      <c r="Q285"/>
    </row>
    <row r="286" spans="1:17" ht="14.25">
      <c r="A286" s="65">
        <f t="shared" si="0"/>
        <v>1</v>
      </c>
      <c r="D286" s="24" t="s">
        <v>500</v>
      </c>
      <c r="E286" s="85">
        <v>0.35</v>
      </c>
      <c r="G286" s="86">
        <f t="shared" si="2"/>
        <v>0</v>
      </c>
      <c r="H286" s="87">
        <v>0.49</v>
      </c>
      <c r="J286" s="28">
        <v>0.04</v>
      </c>
      <c r="K286"/>
      <c r="M286" t="s">
        <v>98</v>
      </c>
      <c r="O286" s="86" t="s">
        <v>25</v>
      </c>
      <c r="Q286"/>
    </row>
    <row r="287" spans="1:17" ht="14.25">
      <c r="A287" s="65">
        <f t="shared" si="0"/>
        <v>1</v>
      </c>
      <c r="D287" s="24" t="s">
        <v>501</v>
      </c>
      <c r="E287" s="85">
        <v>0.35</v>
      </c>
      <c r="G287" s="86">
        <f t="shared" si="2"/>
        <v>0</v>
      </c>
      <c r="H287" s="87">
        <v>0.49</v>
      </c>
      <c r="I287" s="28">
        <v>0.15</v>
      </c>
      <c r="M287" t="s">
        <v>98</v>
      </c>
      <c r="O287" s="86" t="s">
        <v>25</v>
      </c>
      <c r="Q287"/>
    </row>
    <row r="288" spans="1:17" ht="14.25">
      <c r="A288" s="65">
        <f t="shared" si="0"/>
        <v>1</v>
      </c>
      <c r="D288" s="24" t="s">
        <v>502</v>
      </c>
      <c r="E288" s="85">
        <v>0.35</v>
      </c>
      <c r="G288" s="86">
        <f t="shared" si="2"/>
        <v>0</v>
      </c>
      <c r="H288" s="87">
        <v>0.49</v>
      </c>
      <c r="I288" s="28">
        <v>0.02</v>
      </c>
      <c r="M288" t="s">
        <v>98</v>
      </c>
      <c r="O288" s="86" t="s">
        <v>25</v>
      </c>
      <c r="Q288"/>
    </row>
    <row r="289" spans="1:17" ht="14.25">
      <c r="A289" s="65">
        <f t="shared" si="0"/>
        <v>1</v>
      </c>
      <c r="D289" s="24" t="s">
        <v>503</v>
      </c>
      <c r="E289" s="85">
        <v>0.35</v>
      </c>
      <c r="G289" s="86">
        <f t="shared" si="2"/>
        <v>0</v>
      </c>
      <c r="H289" s="87">
        <v>0.49</v>
      </c>
      <c r="J289" s="28">
        <v>0.05</v>
      </c>
      <c r="K289"/>
      <c r="M289" t="s">
        <v>98</v>
      </c>
      <c r="O289" s="86" t="s">
        <v>25</v>
      </c>
      <c r="Q289"/>
    </row>
    <row r="290" spans="1:17" ht="14.25">
      <c r="A290" s="65">
        <f t="shared" si="0"/>
        <v>1</v>
      </c>
      <c r="D290" s="24" t="s">
        <v>504</v>
      </c>
      <c r="E290" s="85">
        <v>0.34</v>
      </c>
      <c r="G290" s="86">
        <f t="shared" si="2"/>
        <v>0</v>
      </c>
      <c r="H290" s="87">
        <v>0.49</v>
      </c>
      <c r="J290" s="28">
        <v>0.05</v>
      </c>
      <c r="K290"/>
      <c r="M290" t="s">
        <v>98</v>
      </c>
      <c r="O290" s="86" t="s">
        <v>25</v>
      </c>
      <c r="Q290"/>
    </row>
    <row r="291" spans="1:17" ht="14.25">
      <c r="A291" s="65">
        <f t="shared" si="0"/>
        <v>1</v>
      </c>
      <c r="D291" s="24" t="s">
        <v>505</v>
      </c>
      <c r="E291" s="85">
        <v>0.34</v>
      </c>
      <c r="G291" s="86">
        <f t="shared" si="2"/>
        <v>0</v>
      </c>
      <c r="H291" s="87">
        <v>0.49</v>
      </c>
      <c r="I291" s="28">
        <v>0.02</v>
      </c>
      <c r="M291" t="s">
        <v>98</v>
      </c>
      <c r="O291" s="86" t="s">
        <v>25</v>
      </c>
      <c r="Q291"/>
    </row>
    <row r="292" spans="1:17" ht="14.25">
      <c r="A292" s="65">
        <f t="shared" si="0"/>
        <v>1</v>
      </c>
      <c r="D292" s="24" t="s">
        <v>506</v>
      </c>
      <c r="E292" s="85">
        <v>0.34</v>
      </c>
      <c r="G292" s="86">
        <f t="shared" si="2"/>
        <v>0</v>
      </c>
      <c r="H292" s="87">
        <v>0.49</v>
      </c>
      <c r="I292" s="28">
        <v>0.05</v>
      </c>
      <c r="M292" t="s">
        <v>98</v>
      </c>
      <c r="O292" s="86" t="s">
        <v>25</v>
      </c>
      <c r="Q292"/>
    </row>
    <row r="293" spans="1:17" ht="14.25">
      <c r="A293" s="65">
        <f t="shared" si="0"/>
        <v>1</v>
      </c>
      <c r="D293" s="24" t="s">
        <v>507</v>
      </c>
      <c r="E293" s="85">
        <v>0.34</v>
      </c>
      <c r="G293" s="86">
        <f t="shared" si="2"/>
        <v>0</v>
      </c>
      <c r="H293" s="87">
        <v>0.49</v>
      </c>
      <c r="J293" s="28">
        <v>0.03</v>
      </c>
      <c r="K293"/>
      <c r="M293" t="s">
        <v>98</v>
      </c>
      <c r="O293" s="86" t="s">
        <v>25</v>
      </c>
      <c r="Q293"/>
    </row>
    <row r="294" spans="1:17" ht="14.25">
      <c r="A294" s="65">
        <f t="shared" si="0"/>
        <v>1</v>
      </c>
      <c r="D294" s="24" t="s">
        <v>508</v>
      </c>
      <c r="E294" s="85">
        <v>0.34</v>
      </c>
      <c r="G294" s="86">
        <f t="shared" si="2"/>
        <v>0</v>
      </c>
      <c r="H294" s="87">
        <v>0.49</v>
      </c>
      <c r="J294" s="28">
        <v>0.03</v>
      </c>
      <c r="K294"/>
      <c r="M294" t="s">
        <v>98</v>
      </c>
      <c r="O294" s="86" t="s">
        <v>25</v>
      </c>
      <c r="Q294"/>
    </row>
    <row r="295" spans="1:17" ht="14.25">
      <c r="A295" s="65">
        <f t="shared" si="0"/>
        <v>1</v>
      </c>
      <c r="D295" s="24" t="s">
        <v>509</v>
      </c>
      <c r="E295" s="85">
        <v>0.34</v>
      </c>
      <c r="G295" s="86">
        <f t="shared" si="2"/>
        <v>0</v>
      </c>
      <c r="H295" s="87">
        <v>0.49</v>
      </c>
      <c r="J295" s="95">
        <v>0.03</v>
      </c>
      <c r="K295"/>
      <c r="M295" t="s">
        <v>98</v>
      </c>
      <c r="O295" s="86" t="s">
        <v>25</v>
      </c>
      <c r="Q295"/>
    </row>
    <row r="296" spans="1:17" ht="14.25">
      <c r="A296" s="65">
        <f t="shared" si="0"/>
        <v>1</v>
      </c>
      <c r="D296" s="24" t="s">
        <v>510</v>
      </c>
      <c r="E296" s="85">
        <v>0.34</v>
      </c>
      <c r="G296" s="86">
        <f t="shared" si="2"/>
        <v>0</v>
      </c>
      <c r="H296" s="87">
        <v>0.49</v>
      </c>
      <c r="J296" s="95">
        <v>0.03</v>
      </c>
      <c r="K296"/>
      <c r="M296" t="s">
        <v>98</v>
      </c>
      <c r="O296" s="86" t="s">
        <v>25</v>
      </c>
      <c r="Q296"/>
    </row>
    <row r="297" spans="1:17" ht="14.25">
      <c r="A297" s="65">
        <f t="shared" si="0"/>
        <v>1</v>
      </c>
      <c r="D297" s="24" t="s">
        <v>511</v>
      </c>
      <c r="E297" s="85">
        <v>0.34</v>
      </c>
      <c r="G297" s="86">
        <f t="shared" si="2"/>
        <v>0</v>
      </c>
      <c r="H297" s="87">
        <v>0.49</v>
      </c>
      <c r="I297" s="28">
        <v>0.16</v>
      </c>
      <c r="M297" t="s">
        <v>98</v>
      </c>
      <c r="O297" s="86" t="s">
        <v>25</v>
      </c>
      <c r="Q297"/>
    </row>
    <row r="298" spans="1:17" ht="14.25">
      <c r="A298" s="65">
        <f t="shared" si="0"/>
        <v>1</v>
      </c>
      <c r="D298" s="24" t="s">
        <v>512</v>
      </c>
      <c r="E298" s="85">
        <v>0.34</v>
      </c>
      <c r="G298" s="86">
        <f t="shared" si="2"/>
        <v>0</v>
      </c>
      <c r="H298" s="87">
        <v>0.49</v>
      </c>
      <c r="J298" s="95">
        <v>0.08</v>
      </c>
      <c r="K298"/>
      <c r="M298" t="s">
        <v>98</v>
      </c>
      <c r="O298" s="86" t="s">
        <v>25</v>
      </c>
      <c r="Q298"/>
    </row>
    <row r="299" spans="1:17" ht="14.25">
      <c r="A299" s="65">
        <f t="shared" si="0"/>
        <v>1</v>
      </c>
      <c r="D299" s="24" t="s">
        <v>513</v>
      </c>
      <c r="E299" s="85">
        <v>0.34</v>
      </c>
      <c r="G299" s="86">
        <f t="shared" si="2"/>
        <v>0</v>
      </c>
      <c r="H299" s="87">
        <v>0.49</v>
      </c>
      <c r="I299" s="28">
        <v>0.16</v>
      </c>
      <c r="M299" t="s">
        <v>98</v>
      </c>
      <c r="O299" s="86" t="s">
        <v>25</v>
      </c>
      <c r="Q299"/>
    </row>
    <row r="300" spans="1:17" ht="14.25">
      <c r="A300" s="65">
        <f t="shared" si="0"/>
        <v>1</v>
      </c>
      <c r="D300" s="24" t="s">
        <v>514</v>
      </c>
      <c r="E300" s="85">
        <v>0.34</v>
      </c>
      <c r="G300" s="86">
        <f t="shared" si="2"/>
        <v>0</v>
      </c>
      <c r="H300" s="87">
        <v>0.49</v>
      </c>
      <c r="J300" s="95">
        <v>0.05</v>
      </c>
      <c r="K300"/>
      <c r="M300" t="s">
        <v>98</v>
      </c>
      <c r="O300" s="86" t="s">
        <v>25</v>
      </c>
      <c r="Q300"/>
    </row>
    <row r="301" spans="1:17" ht="14.25">
      <c r="A301" s="65">
        <f t="shared" si="0"/>
        <v>1</v>
      </c>
      <c r="D301" s="24" t="s">
        <v>515</v>
      </c>
      <c r="E301" s="85">
        <v>0.34</v>
      </c>
      <c r="G301" s="86">
        <f t="shared" si="2"/>
        <v>0</v>
      </c>
      <c r="H301" s="87">
        <v>0.49</v>
      </c>
      <c r="J301" s="95">
        <v>0.03</v>
      </c>
      <c r="K301"/>
      <c r="M301" t="s">
        <v>98</v>
      </c>
      <c r="O301" s="86" t="s">
        <v>25</v>
      </c>
      <c r="Q301"/>
    </row>
    <row r="302" spans="1:17" ht="14.25">
      <c r="A302" s="65">
        <f t="shared" si="0"/>
        <v>1</v>
      </c>
      <c r="D302" s="24" t="s">
        <v>516</v>
      </c>
      <c r="E302" s="85">
        <v>0.34</v>
      </c>
      <c r="G302" s="86">
        <f t="shared" si="2"/>
        <v>0</v>
      </c>
      <c r="H302" s="87">
        <v>0.49</v>
      </c>
      <c r="J302" s="95">
        <v>0.03</v>
      </c>
      <c r="K302"/>
      <c r="M302" t="s">
        <v>98</v>
      </c>
      <c r="O302" s="86" t="s">
        <v>25</v>
      </c>
      <c r="Q302"/>
    </row>
    <row r="303" spans="1:17" ht="14.25">
      <c r="A303" s="65">
        <f t="shared" si="0"/>
        <v>1</v>
      </c>
      <c r="D303" s="24" t="s">
        <v>517</v>
      </c>
      <c r="E303" s="85">
        <v>0.34</v>
      </c>
      <c r="G303" s="86">
        <f t="shared" si="2"/>
        <v>0</v>
      </c>
      <c r="H303" s="87">
        <v>0.49</v>
      </c>
      <c r="J303" s="28">
        <v>0.02</v>
      </c>
      <c r="K303"/>
      <c r="M303" t="s">
        <v>98</v>
      </c>
      <c r="O303" s="86" t="s">
        <v>25</v>
      </c>
      <c r="Q303"/>
    </row>
    <row r="304" spans="1:17" ht="14.25">
      <c r="A304" s="65">
        <f t="shared" si="0"/>
        <v>1</v>
      </c>
      <c r="D304" s="24" t="s">
        <v>518</v>
      </c>
      <c r="E304" s="85">
        <v>0.34</v>
      </c>
      <c r="G304" s="86">
        <f t="shared" si="2"/>
        <v>0</v>
      </c>
      <c r="H304" s="87">
        <v>0.49</v>
      </c>
      <c r="J304" s="95">
        <v>0.03</v>
      </c>
      <c r="K304"/>
      <c r="M304" t="s">
        <v>98</v>
      </c>
      <c r="O304" s="86" t="s">
        <v>25</v>
      </c>
      <c r="Q304"/>
    </row>
    <row r="305" spans="1:17" ht="14.25">
      <c r="A305" s="65">
        <f t="shared" si="0"/>
        <v>1</v>
      </c>
      <c r="D305" s="24" t="s">
        <v>519</v>
      </c>
      <c r="E305" s="85">
        <v>0.34</v>
      </c>
      <c r="G305" s="86">
        <f t="shared" si="2"/>
        <v>0</v>
      </c>
      <c r="H305" s="87">
        <v>0.49</v>
      </c>
      <c r="I305" s="28">
        <v>0.04</v>
      </c>
      <c r="M305" t="s">
        <v>98</v>
      </c>
      <c r="O305" s="86" t="s">
        <v>25</v>
      </c>
      <c r="Q305"/>
    </row>
    <row r="306" spans="1:17" ht="14.25">
      <c r="A306" s="65">
        <f t="shared" si="0"/>
        <v>1</v>
      </c>
      <c r="D306" s="24" t="s">
        <v>520</v>
      </c>
      <c r="E306" s="85">
        <v>0.34</v>
      </c>
      <c r="G306" s="86">
        <f t="shared" si="2"/>
        <v>0</v>
      </c>
      <c r="H306" s="87">
        <v>0.49</v>
      </c>
      <c r="J306" s="95">
        <v>0.04</v>
      </c>
      <c r="K306"/>
      <c r="M306" t="s">
        <v>98</v>
      </c>
      <c r="O306" s="86" t="s">
        <v>25</v>
      </c>
      <c r="Q306"/>
    </row>
    <row r="307" spans="1:17" ht="14.25">
      <c r="A307" s="65">
        <f t="shared" si="0"/>
        <v>1</v>
      </c>
      <c r="D307" s="24" t="s">
        <v>521</v>
      </c>
      <c r="E307" s="85">
        <v>0.34</v>
      </c>
      <c r="G307" s="86">
        <f t="shared" si="2"/>
        <v>0</v>
      </c>
      <c r="H307" s="87">
        <v>0.49</v>
      </c>
      <c r="J307" s="95">
        <v>0.06</v>
      </c>
      <c r="K307"/>
      <c r="M307" t="s">
        <v>98</v>
      </c>
      <c r="O307" s="86" t="s">
        <v>25</v>
      </c>
      <c r="Q307"/>
    </row>
    <row r="308" spans="1:17" ht="14.25">
      <c r="A308" s="65">
        <f t="shared" si="0"/>
        <v>1</v>
      </c>
      <c r="D308" s="24" t="s">
        <v>522</v>
      </c>
      <c r="E308" s="85">
        <v>0.34</v>
      </c>
      <c r="G308" s="86">
        <f t="shared" si="2"/>
        <v>0</v>
      </c>
      <c r="H308" s="87">
        <v>0.49</v>
      </c>
      <c r="J308" s="95">
        <v>0.05</v>
      </c>
      <c r="K308"/>
      <c r="M308" t="s">
        <v>98</v>
      </c>
      <c r="O308" s="86" t="s">
        <v>25</v>
      </c>
      <c r="Q308"/>
    </row>
    <row r="309" spans="1:17" ht="14.25">
      <c r="A309" s="65">
        <f t="shared" si="0"/>
        <v>1</v>
      </c>
      <c r="D309" s="24" t="s">
        <v>523</v>
      </c>
      <c r="E309" s="85">
        <v>0.34</v>
      </c>
      <c r="G309" s="86">
        <f t="shared" si="2"/>
        <v>0</v>
      </c>
      <c r="H309" s="87">
        <v>0.49</v>
      </c>
      <c r="J309" s="95">
        <v>0.03</v>
      </c>
      <c r="K309"/>
      <c r="M309" t="s">
        <v>98</v>
      </c>
      <c r="O309" s="86" t="s">
        <v>25</v>
      </c>
      <c r="Q309"/>
    </row>
    <row r="310" spans="1:17" ht="14.25">
      <c r="A310" s="65">
        <f t="shared" si="0"/>
        <v>1</v>
      </c>
      <c r="D310" s="24" t="s">
        <v>524</v>
      </c>
      <c r="E310" s="85">
        <v>0.34</v>
      </c>
      <c r="G310" s="86">
        <f t="shared" si="2"/>
        <v>0</v>
      </c>
      <c r="H310" s="87">
        <v>0.49</v>
      </c>
      <c r="J310" s="28">
        <v>0.02</v>
      </c>
      <c r="M310" t="s">
        <v>98</v>
      </c>
      <c r="O310" s="86" t="s">
        <v>25</v>
      </c>
      <c r="Q310"/>
    </row>
    <row r="311" spans="1:17" ht="14.25">
      <c r="A311" s="65">
        <f t="shared" si="0"/>
        <v>1</v>
      </c>
      <c r="D311" s="24" t="s">
        <v>525</v>
      </c>
      <c r="E311" s="85">
        <v>0.34</v>
      </c>
      <c r="G311" s="86">
        <f t="shared" si="2"/>
        <v>0</v>
      </c>
      <c r="H311" s="30">
        <f>34/lpp</f>
        <v>0.2833333333333333</v>
      </c>
      <c r="J311" s="28">
        <v>0.07</v>
      </c>
      <c r="M311" t="s">
        <v>98</v>
      </c>
      <c r="O311" s="86" t="s">
        <v>25</v>
      </c>
      <c r="Q311"/>
    </row>
    <row r="312" spans="1:17" ht="14.25">
      <c r="A312" s="65">
        <f t="shared" si="0"/>
        <v>1</v>
      </c>
      <c r="D312" s="24" t="s">
        <v>526</v>
      </c>
      <c r="E312" s="85">
        <v>0.34</v>
      </c>
      <c r="G312" s="86">
        <f t="shared" si="2"/>
        <v>0</v>
      </c>
      <c r="H312" s="30">
        <f>1/lpp</f>
        <v>0.008333333333333333</v>
      </c>
      <c r="J312" s="95">
        <v>0.05</v>
      </c>
      <c r="M312" t="s">
        <v>98</v>
      </c>
      <c r="O312" s="86" t="s">
        <v>25</v>
      </c>
      <c r="Q312"/>
    </row>
    <row r="313" spans="1:17" ht="14.25">
      <c r="A313" s="65">
        <f t="shared" si="0"/>
        <v>1</v>
      </c>
      <c r="D313" s="24" t="s">
        <v>527</v>
      </c>
      <c r="E313" s="85">
        <v>0.34</v>
      </c>
      <c r="G313" s="86">
        <f t="shared" si="2"/>
        <v>0</v>
      </c>
      <c r="H313" s="30">
        <f>4/lpp</f>
        <v>0.03333333333333333</v>
      </c>
      <c r="I313" s="28">
        <v>0.09</v>
      </c>
      <c r="J313" s="28">
        <v>0.02</v>
      </c>
      <c r="M313" t="s">
        <v>98</v>
      </c>
      <c r="O313" s="86" t="s">
        <v>25</v>
      </c>
      <c r="Q313"/>
    </row>
    <row r="314" spans="1:17" ht="14.25">
      <c r="A314" s="65">
        <f t="shared" si="0"/>
        <v>1</v>
      </c>
      <c r="D314" s="24" t="s">
        <v>528</v>
      </c>
      <c r="E314" s="85">
        <v>0.34</v>
      </c>
      <c r="G314" s="86">
        <f t="shared" si="2"/>
        <v>0</v>
      </c>
      <c r="H314" s="30">
        <f>5/lpp</f>
        <v>0.041666666666666664</v>
      </c>
      <c r="J314" s="95">
        <v>0.04</v>
      </c>
      <c r="M314" t="s">
        <v>98</v>
      </c>
      <c r="O314" s="86" t="s">
        <v>25</v>
      </c>
      <c r="Q314"/>
    </row>
    <row r="315" spans="1:17" ht="14.25">
      <c r="A315" s="65">
        <f t="shared" si="0"/>
        <v>1</v>
      </c>
      <c r="D315" s="24" t="s">
        <v>529</v>
      </c>
      <c r="E315" s="85">
        <v>0.34</v>
      </c>
      <c r="G315" s="86">
        <f t="shared" si="2"/>
        <v>0</v>
      </c>
      <c r="H315" s="30">
        <f>22/lpp</f>
        <v>0.18333333333333332</v>
      </c>
      <c r="J315" s="95">
        <v>0.06</v>
      </c>
      <c r="M315" t="s">
        <v>98</v>
      </c>
      <c r="O315" s="86" t="s">
        <v>25</v>
      </c>
      <c r="Q315"/>
    </row>
    <row r="316" spans="1:17" ht="14.25">
      <c r="A316" s="65">
        <f t="shared" si="0"/>
        <v>1</v>
      </c>
      <c r="D316" s="24" t="s">
        <v>530</v>
      </c>
      <c r="E316" s="85">
        <v>0.34</v>
      </c>
      <c r="G316" s="86">
        <f t="shared" si="2"/>
        <v>0</v>
      </c>
      <c r="H316" s="30">
        <f>11/lpp</f>
        <v>0.09166666666666666</v>
      </c>
      <c r="I316" s="28">
        <v>0.09</v>
      </c>
      <c r="J316" s="28">
        <v>0.03</v>
      </c>
      <c r="M316" t="s">
        <v>98</v>
      </c>
      <c r="O316" s="86" t="s">
        <v>25</v>
      </c>
      <c r="Q316"/>
    </row>
    <row r="317" spans="1:17" ht="14.25">
      <c r="A317" s="65">
        <f t="shared" si="0"/>
        <v>1</v>
      </c>
      <c r="D317" s="24" t="s">
        <v>531</v>
      </c>
      <c r="E317" s="85">
        <v>0.34</v>
      </c>
      <c r="G317" s="86">
        <f t="shared" si="2"/>
        <v>0</v>
      </c>
      <c r="H317" s="87">
        <v>0.49</v>
      </c>
      <c r="J317" s="95">
        <v>0.04</v>
      </c>
      <c r="K317"/>
      <c r="M317" t="s">
        <v>98</v>
      </c>
      <c r="O317" s="86" t="s">
        <v>25</v>
      </c>
      <c r="Q317"/>
    </row>
    <row r="318" spans="1:17" ht="14.25">
      <c r="A318" s="65">
        <f t="shared" si="0"/>
        <v>1</v>
      </c>
      <c r="D318" s="24" t="s">
        <v>531</v>
      </c>
      <c r="E318" s="85">
        <v>0.34</v>
      </c>
      <c r="G318" s="86">
        <f t="shared" si="2"/>
        <v>0</v>
      </c>
      <c r="H318" s="87">
        <v>0.49</v>
      </c>
      <c r="J318" s="95">
        <v>0.04</v>
      </c>
      <c r="K318"/>
      <c r="M318" t="s">
        <v>98</v>
      </c>
      <c r="O318" s="86" t="s">
        <v>25</v>
      </c>
      <c r="Q318"/>
    </row>
    <row r="319" spans="1:17" ht="14.25">
      <c r="A319" s="65">
        <f t="shared" si="0"/>
        <v>1</v>
      </c>
      <c r="D319" s="24" t="s">
        <v>532</v>
      </c>
      <c r="E319" s="85">
        <v>0.34</v>
      </c>
      <c r="G319" s="86">
        <f t="shared" si="2"/>
        <v>0</v>
      </c>
      <c r="H319" s="87">
        <v>0.49</v>
      </c>
      <c r="J319" s="95">
        <v>0.03</v>
      </c>
      <c r="K319"/>
      <c r="M319" t="s">
        <v>98</v>
      </c>
      <c r="O319" s="86" t="s">
        <v>25</v>
      </c>
      <c r="Q319"/>
    </row>
    <row r="320" spans="1:17" ht="14.25">
      <c r="A320" s="65">
        <f t="shared" si="0"/>
        <v>1</v>
      </c>
      <c r="D320" s="24" t="s">
        <v>533</v>
      </c>
      <c r="E320" s="85">
        <v>0.34</v>
      </c>
      <c r="G320" s="86">
        <f t="shared" si="2"/>
        <v>0</v>
      </c>
      <c r="H320" s="87">
        <v>0.49</v>
      </c>
      <c r="I320" s="28">
        <v>0.16</v>
      </c>
      <c r="K320"/>
      <c r="M320" t="s">
        <v>98</v>
      </c>
      <c r="O320" s="86" t="s">
        <v>25</v>
      </c>
      <c r="Q320"/>
    </row>
    <row r="321" spans="1:17" ht="14.25">
      <c r="A321" s="65">
        <f t="shared" si="0"/>
        <v>1</v>
      </c>
      <c r="D321" s="24" t="s">
        <v>534</v>
      </c>
      <c r="E321" s="85">
        <v>0.34</v>
      </c>
      <c r="G321" s="86">
        <f t="shared" si="2"/>
        <v>0</v>
      </c>
      <c r="H321" s="87">
        <v>0.49</v>
      </c>
      <c r="J321" s="28">
        <v>0.04</v>
      </c>
      <c r="K321"/>
      <c r="M321" t="s">
        <v>98</v>
      </c>
      <c r="O321" s="86" t="s">
        <v>25</v>
      </c>
      <c r="Q321"/>
    </row>
    <row r="322" spans="1:17" ht="14.25">
      <c r="A322" s="65">
        <f t="shared" si="0"/>
        <v>1</v>
      </c>
      <c r="D322" s="24" t="s">
        <v>535</v>
      </c>
      <c r="E322" s="85">
        <v>0.34</v>
      </c>
      <c r="G322" s="86">
        <f t="shared" si="2"/>
        <v>0</v>
      </c>
      <c r="H322" s="87">
        <v>0.49</v>
      </c>
      <c r="J322" s="95">
        <v>0.03</v>
      </c>
      <c r="K322"/>
      <c r="M322" t="s">
        <v>98</v>
      </c>
      <c r="O322" s="86" t="s">
        <v>25</v>
      </c>
      <c r="Q322"/>
    </row>
    <row r="323" spans="1:17" ht="14.25">
      <c r="A323" s="65">
        <f t="shared" si="0"/>
        <v>1</v>
      </c>
      <c r="D323" s="24" t="s">
        <v>536</v>
      </c>
      <c r="E323" s="85">
        <v>0.34</v>
      </c>
      <c r="G323" s="86">
        <f t="shared" si="2"/>
        <v>0</v>
      </c>
      <c r="H323" s="87">
        <v>0.49</v>
      </c>
      <c r="J323" s="28">
        <v>0.06</v>
      </c>
      <c r="K323"/>
      <c r="M323" t="s">
        <v>98</v>
      </c>
      <c r="O323" s="86" t="s">
        <v>25</v>
      </c>
      <c r="Q323"/>
    </row>
    <row r="324" spans="1:17" ht="14.25">
      <c r="A324" s="65">
        <f t="shared" si="0"/>
        <v>1</v>
      </c>
      <c r="D324" s="24" t="s">
        <v>537</v>
      </c>
      <c r="E324" s="85">
        <v>0.33</v>
      </c>
      <c r="G324" s="86">
        <f t="shared" si="2"/>
        <v>0</v>
      </c>
      <c r="H324" s="87">
        <v>0.49</v>
      </c>
      <c r="J324" s="95">
        <v>0.06</v>
      </c>
      <c r="K324"/>
      <c r="M324" t="s">
        <v>98</v>
      </c>
      <c r="O324" s="86" t="s">
        <v>25</v>
      </c>
      <c r="Q324"/>
    </row>
    <row r="325" spans="1:17" ht="14.25">
      <c r="A325" s="65">
        <f t="shared" si="0"/>
        <v>1</v>
      </c>
      <c r="D325" s="24" t="s">
        <v>538</v>
      </c>
      <c r="E325" s="85">
        <v>0.33</v>
      </c>
      <c r="G325" s="86">
        <f t="shared" si="2"/>
        <v>0</v>
      </c>
      <c r="H325" s="87">
        <v>0.49</v>
      </c>
      <c r="J325" s="95">
        <v>0.08</v>
      </c>
      <c r="K325"/>
      <c r="M325" t="s">
        <v>98</v>
      </c>
      <c r="O325" s="86" t="s">
        <v>25</v>
      </c>
      <c r="Q325"/>
    </row>
    <row r="326" spans="1:17" ht="14.25">
      <c r="A326" s="65">
        <f t="shared" si="0"/>
        <v>1</v>
      </c>
      <c r="D326" s="24" t="s">
        <v>539</v>
      </c>
      <c r="E326" s="85">
        <v>0.33</v>
      </c>
      <c r="G326" s="86">
        <f t="shared" si="2"/>
        <v>0</v>
      </c>
      <c r="H326" s="87">
        <v>0.49</v>
      </c>
      <c r="J326" s="95">
        <v>0.08</v>
      </c>
      <c r="K326"/>
      <c r="M326" t="s">
        <v>98</v>
      </c>
      <c r="O326" s="86" t="s">
        <v>25</v>
      </c>
      <c r="Q326"/>
    </row>
    <row r="327" spans="1:17" ht="14.25">
      <c r="A327" s="65">
        <f t="shared" si="0"/>
        <v>1</v>
      </c>
      <c r="D327" s="24" t="s">
        <v>540</v>
      </c>
      <c r="E327" s="85">
        <v>0.33</v>
      </c>
      <c r="G327" s="86">
        <f t="shared" si="2"/>
        <v>0</v>
      </c>
      <c r="H327" s="87">
        <v>0.49</v>
      </c>
      <c r="I327" s="28">
        <v>0.04</v>
      </c>
      <c r="K327"/>
      <c r="M327" t="s">
        <v>98</v>
      </c>
      <c r="O327" s="86" t="s">
        <v>25</v>
      </c>
      <c r="Q327"/>
    </row>
    <row r="328" spans="1:17" ht="14.25">
      <c r="A328" s="65">
        <f t="shared" si="0"/>
        <v>1</v>
      </c>
      <c r="D328" s="24" t="s">
        <v>541</v>
      </c>
      <c r="E328" s="85">
        <v>0.33</v>
      </c>
      <c r="G328" s="86">
        <f t="shared" si="2"/>
        <v>0</v>
      </c>
      <c r="H328" s="87">
        <v>0.49</v>
      </c>
      <c r="J328" s="28">
        <v>0.01</v>
      </c>
      <c r="K328"/>
      <c r="M328" t="s">
        <v>98</v>
      </c>
      <c r="O328" s="86" t="s">
        <v>25</v>
      </c>
      <c r="Q328"/>
    </row>
    <row r="329" spans="1:17" ht="14.25">
      <c r="A329" s="65">
        <f t="shared" si="0"/>
        <v>1</v>
      </c>
      <c r="D329" s="24" t="s">
        <v>542</v>
      </c>
      <c r="E329" s="85">
        <v>0.33</v>
      </c>
      <c r="G329" s="86">
        <f t="shared" si="2"/>
        <v>0</v>
      </c>
      <c r="H329" s="87">
        <v>0.49</v>
      </c>
      <c r="I329" s="28">
        <v>0.16</v>
      </c>
      <c r="K329"/>
      <c r="M329" t="s">
        <v>98</v>
      </c>
      <c r="O329" s="86" t="s">
        <v>25</v>
      </c>
      <c r="Q329"/>
    </row>
    <row r="330" spans="1:17" ht="14.25">
      <c r="A330" s="65">
        <f t="shared" si="0"/>
        <v>1</v>
      </c>
      <c r="D330" s="24" t="s">
        <v>543</v>
      </c>
      <c r="E330" s="85">
        <v>0.33</v>
      </c>
      <c r="G330" s="86">
        <f t="shared" si="2"/>
        <v>0</v>
      </c>
      <c r="H330" s="87">
        <v>0.49</v>
      </c>
      <c r="J330" s="95">
        <v>0.08</v>
      </c>
      <c r="K330"/>
      <c r="M330" t="s">
        <v>98</v>
      </c>
      <c r="O330" s="86" t="s">
        <v>25</v>
      </c>
      <c r="Q330"/>
    </row>
    <row r="331" spans="1:17" ht="14.25">
      <c r="A331" s="65">
        <f t="shared" si="0"/>
        <v>1</v>
      </c>
      <c r="D331" s="24" t="s">
        <v>544</v>
      </c>
      <c r="E331" s="85">
        <v>0.33</v>
      </c>
      <c r="G331" s="86">
        <f t="shared" si="2"/>
        <v>0</v>
      </c>
      <c r="H331" s="87">
        <v>0.49</v>
      </c>
      <c r="J331" s="95">
        <v>0.03</v>
      </c>
      <c r="K331"/>
      <c r="M331" t="s">
        <v>98</v>
      </c>
      <c r="O331" s="86" t="s">
        <v>25</v>
      </c>
      <c r="Q331"/>
    </row>
    <row r="332" spans="1:17" ht="14.25">
      <c r="A332" s="65">
        <f t="shared" si="0"/>
        <v>1</v>
      </c>
      <c r="D332" s="24" t="s">
        <v>545</v>
      </c>
      <c r="E332" s="85">
        <v>0.33</v>
      </c>
      <c r="G332" s="86">
        <f t="shared" si="2"/>
        <v>0</v>
      </c>
      <c r="H332" s="87">
        <v>0.49</v>
      </c>
      <c r="I332" s="28">
        <v>0.02</v>
      </c>
      <c r="M332" t="s">
        <v>98</v>
      </c>
      <c r="O332" s="86" t="s">
        <v>25</v>
      </c>
      <c r="Q332"/>
    </row>
    <row r="333" spans="1:17" ht="14.25">
      <c r="A333" s="65">
        <f t="shared" si="0"/>
        <v>1</v>
      </c>
      <c r="D333" s="24" t="s">
        <v>546</v>
      </c>
      <c r="E333" s="85">
        <v>0.33</v>
      </c>
      <c r="G333" s="86">
        <f t="shared" si="2"/>
        <v>0</v>
      </c>
      <c r="H333" s="87">
        <v>0.49</v>
      </c>
      <c r="J333" s="28">
        <v>0.01</v>
      </c>
      <c r="M333" t="s">
        <v>98</v>
      </c>
      <c r="O333" s="86" t="s">
        <v>25</v>
      </c>
      <c r="Q333"/>
    </row>
    <row r="334" spans="1:17" ht="14.25">
      <c r="A334" s="65">
        <f t="shared" si="0"/>
        <v>1</v>
      </c>
      <c r="D334" s="24" t="s">
        <v>547</v>
      </c>
      <c r="E334" s="85">
        <v>0.33</v>
      </c>
      <c r="G334" s="86">
        <f t="shared" si="2"/>
        <v>0</v>
      </c>
      <c r="H334" s="87">
        <v>0.49</v>
      </c>
      <c r="J334" s="95">
        <v>0.03</v>
      </c>
      <c r="K334"/>
      <c r="M334" t="s">
        <v>98</v>
      </c>
      <c r="O334" s="86" t="s">
        <v>25</v>
      </c>
      <c r="Q334"/>
    </row>
    <row r="335" spans="1:17" ht="14.25">
      <c r="A335" s="65">
        <f t="shared" si="0"/>
        <v>1</v>
      </c>
      <c r="D335" s="24" t="s">
        <v>548</v>
      </c>
      <c r="E335" s="85">
        <v>0.33</v>
      </c>
      <c r="G335" s="86">
        <f t="shared" si="2"/>
        <v>0</v>
      </c>
      <c r="H335" s="87">
        <v>0.49</v>
      </c>
      <c r="I335" s="28">
        <v>0.21</v>
      </c>
      <c r="M335" t="s">
        <v>98</v>
      </c>
      <c r="O335" s="86" t="s">
        <v>25</v>
      </c>
      <c r="Q335"/>
    </row>
    <row r="336" spans="1:17" ht="14.25">
      <c r="A336" s="65">
        <f t="shared" si="0"/>
        <v>1</v>
      </c>
      <c r="D336" s="24" t="s">
        <v>549</v>
      </c>
      <c r="E336" s="85">
        <v>0.33</v>
      </c>
      <c r="G336" s="86">
        <f t="shared" si="2"/>
        <v>0</v>
      </c>
      <c r="H336" s="87">
        <v>0.49</v>
      </c>
      <c r="I336" s="28">
        <v>0.17</v>
      </c>
      <c r="M336" t="s">
        <v>98</v>
      </c>
      <c r="O336" s="86" t="s">
        <v>25</v>
      </c>
      <c r="Q336"/>
    </row>
    <row r="337" spans="1:17" ht="14.25">
      <c r="A337" s="65">
        <f t="shared" si="0"/>
        <v>1</v>
      </c>
      <c r="D337" s="24" t="s">
        <v>550</v>
      </c>
      <c r="E337" s="85">
        <v>0.33</v>
      </c>
      <c r="G337" s="86">
        <f t="shared" si="2"/>
        <v>0</v>
      </c>
      <c r="H337" s="87">
        <v>0.49</v>
      </c>
      <c r="I337" s="28">
        <v>0.17</v>
      </c>
      <c r="M337" t="s">
        <v>98</v>
      </c>
      <c r="O337" s="86" t="s">
        <v>25</v>
      </c>
      <c r="Q337"/>
    </row>
    <row r="338" spans="1:17" ht="14.25">
      <c r="A338" s="65">
        <f t="shared" si="0"/>
        <v>1</v>
      </c>
      <c r="D338" s="24" t="s">
        <v>551</v>
      </c>
      <c r="E338" s="85">
        <v>0.33</v>
      </c>
      <c r="G338" s="86">
        <f t="shared" si="2"/>
        <v>0</v>
      </c>
      <c r="H338" s="87">
        <v>0.49</v>
      </c>
      <c r="I338" s="28">
        <v>0.04</v>
      </c>
      <c r="M338" t="s">
        <v>98</v>
      </c>
      <c r="O338" s="86" t="s">
        <v>25</v>
      </c>
      <c r="Q338"/>
    </row>
    <row r="339" spans="1:17" ht="14.25">
      <c r="A339" s="65">
        <f t="shared" si="0"/>
        <v>1</v>
      </c>
      <c r="D339" s="24" t="s">
        <v>552</v>
      </c>
      <c r="E339" s="85">
        <v>0.33</v>
      </c>
      <c r="G339" s="86">
        <f t="shared" si="2"/>
        <v>0</v>
      </c>
      <c r="H339" s="87">
        <v>0.49</v>
      </c>
      <c r="J339" s="95">
        <v>0.08</v>
      </c>
      <c r="K339"/>
      <c r="M339" t="s">
        <v>98</v>
      </c>
      <c r="O339" s="86" t="s">
        <v>25</v>
      </c>
      <c r="Q339"/>
    </row>
    <row r="340" spans="1:17" ht="14.25">
      <c r="A340" s="65">
        <f t="shared" si="0"/>
        <v>1</v>
      </c>
      <c r="D340" s="24" t="s">
        <v>553</v>
      </c>
      <c r="E340" s="85">
        <v>0.33</v>
      </c>
      <c r="G340" s="86">
        <f t="shared" si="2"/>
        <v>0</v>
      </c>
      <c r="H340" s="87">
        <v>0.49</v>
      </c>
      <c r="J340" s="95">
        <v>0.03</v>
      </c>
      <c r="K340"/>
      <c r="M340" t="s">
        <v>98</v>
      </c>
      <c r="O340" s="86" t="s">
        <v>25</v>
      </c>
      <c r="Q340"/>
    </row>
    <row r="341" spans="1:17" ht="14.25">
      <c r="A341" s="65">
        <f t="shared" si="0"/>
        <v>1</v>
      </c>
      <c r="D341" s="24" t="s">
        <v>554</v>
      </c>
      <c r="E341" s="85">
        <v>0.33</v>
      </c>
      <c r="G341" s="86">
        <f t="shared" si="2"/>
        <v>0</v>
      </c>
      <c r="H341" s="87">
        <v>0.49</v>
      </c>
      <c r="J341" s="95">
        <v>0.03</v>
      </c>
      <c r="K341"/>
      <c r="M341" t="s">
        <v>98</v>
      </c>
      <c r="O341" s="86" t="s">
        <v>25</v>
      </c>
      <c r="Q341"/>
    </row>
    <row r="342" spans="1:17" ht="14.25">
      <c r="A342" s="65">
        <f t="shared" si="0"/>
        <v>1</v>
      </c>
      <c r="D342" s="24" t="s">
        <v>555</v>
      </c>
      <c r="E342" s="85">
        <v>0.33</v>
      </c>
      <c r="G342" s="86">
        <f t="shared" si="2"/>
        <v>0</v>
      </c>
      <c r="H342" s="87">
        <v>0.49</v>
      </c>
      <c r="J342" s="95">
        <v>0.07</v>
      </c>
      <c r="K342"/>
      <c r="M342" t="s">
        <v>98</v>
      </c>
      <c r="O342" s="86" t="s">
        <v>25</v>
      </c>
      <c r="Q342"/>
    </row>
    <row r="343" spans="1:17" ht="14.25">
      <c r="A343" s="65">
        <f t="shared" si="0"/>
        <v>1</v>
      </c>
      <c r="D343" s="24" t="s">
        <v>556</v>
      </c>
      <c r="E343" s="85">
        <v>0.33</v>
      </c>
      <c r="G343" s="86">
        <f t="shared" si="2"/>
        <v>0</v>
      </c>
      <c r="H343" s="87">
        <v>0.49</v>
      </c>
      <c r="J343" s="95">
        <v>0.07</v>
      </c>
      <c r="L343" t="s">
        <v>349</v>
      </c>
      <c r="M343" t="s">
        <v>98</v>
      </c>
      <c r="O343" s="86" t="s">
        <v>25</v>
      </c>
      <c r="Q343"/>
    </row>
    <row r="344" spans="1:17" ht="14.25">
      <c r="A344" s="65">
        <f t="shared" si="0"/>
        <v>1</v>
      </c>
      <c r="C344" s="75" t="s">
        <v>95</v>
      </c>
      <c r="D344" s="24" t="s">
        <v>557</v>
      </c>
      <c r="E344" s="85">
        <v>0.33</v>
      </c>
      <c r="G344" s="86">
        <f t="shared" si="2"/>
        <v>0</v>
      </c>
      <c r="H344" s="87">
        <v>0.49</v>
      </c>
      <c r="J344" s="95">
        <v>0.21</v>
      </c>
      <c r="K344"/>
      <c r="L344" t="s">
        <v>558</v>
      </c>
      <c r="M344" t="s">
        <v>98</v>
      </c>
      <c r="O344" s="86" t="s">
        <v>26</v>
      </c>
      <c r="P344" t="s">
        <v>159</v>
      </c>
      <c r="Q344" s="69" t="s">
        <v>559</v>
      </c>
    </row>
    <row r="345" spans="1:17" ht="14.25">
      <c r="A345" s="65">
        <f t="shared" si="0"/>
        <v>1</v>
      </c>
      <c r="D345" s="24" t="s">
        <v>560</v>
      </c>
      <c r="E345" s="85">
        <v>0.33</v>
      </c>
      <c r="G345" s="86">
        <f t="shared" si="2"/>
        <v>0</v>
      </c>
      <c r="H345" s="87">
        <v>0.49</v>
      </c>
      <c r="J345" s="95">
        <v>0.05</v>
      </c>
      <c r="K345"/>
      <c r="M345" t="s">
        <v>98</v>
      </c>
      <c r="O345" s="86" t="s">
        <v>25</v>
      </c>
      <c r="Q345"/>
    </row>
    <row r="346" spans="1:17" ht="14.25">
      <c r="A346" s="65">
        <f t="shared" si="0"/>
        <v>1</v>
      </c>
      <c r="D346" s="24" t="s">
        <v>561</v>
      </c>
      <c r="E346" s="85">
        <v>0.33</v>
      </c>
      <c r="G346" s="86">
        <f t="shared" si="2"/>
        <v>0</v>
      </c>
      <c r="H346" s="30">
        <f>9/lpp</f>
        <v>0.075</v>
      </c>
      <c r="J346" s="95">
        <v>0.08</v>
      </c>
      <c r="M346" t="s">
        <v>98</v>
      </c>
      <c r="O346" s="86" t="s">
        <v>25</v>
      </c>
      <c r="Q346"/>
    </row>
    <row r="347" spans="1:17" ht="14.25">
      <c r="A347" s="65">
        <f t="shared" si="0"/>
        <v>1</v>
      </c>
      <c r="D347" s="24" t="s">
        <v>562</v>
      </c>
      <c r="E347" s="85">
        <v>0.33</v>
      </c>
      <c r="G347" s="86">
        <f t="shared" si="2"/>
        <v>0</v>
      </c>
      <c r="H347" s="30">
        <f>7/lpp</f>
        <v>0.058333333333333334</v>
      </c>
      <c r="J347" s="95">
        <v>0.05</v>
      </c>
      <c r="M347" t="s">
        <v>98</v>
      </c>
      <c r="O347" s="86" t="s">
        <v>25</v>
      </c>
      <c r="Q347"/>
    </row>
    <row r="348" spans="1:17" ht="14.25">
      <c r="A348" s="65">
        <f t="shared" si="0"/>
        <v>1</v>
      </c>
      <c r="D348" s="24" t="s">
        <v>563</v>
      </c>
      <c r="E348" s="85">
        <v>0.33</v>
      </c>
      <c r="G348" s="86">
        <f t="shared" si="2"/>
        <v>0</v>
      </c>
      <c r="H348" s="30">
        <f>5/lpp</f>
        <v>0.041666666666666664</v>
      </c>
      <c r="J348" s="28">
        <v>0.15</v>
      </c>
      <c r="M348" t="s">
        <v>98</v>
      </c>
      <c r="O348" s="86" t="s">
        <v>25</v>
      </c>
      <c r="Q348"/>
    </row>
    <row r="349" spans="1:17" ht="14.25">
      <c r="A349" s="65">
        <f t="shared" si="0"/>
        <v>1</v>
      </c>
      <c r="D349" s="24" t="s">
        <v>564</v>
      </c>
      <c r="E349" s="85">
        <v>0.33</v>
      </c>
      <c r="G349" s="86">
        <f t="shared" si="2"/>
        <v>0</v>
      </c>
      <c r="H349" s="30">
        <f>18/lpp</f>
        <v>0.15</v>
      </c>
      <c r="J349" s="95">
        <v>0.05</v>
      </c>
      <c r="M349" t="s">
        <v>98</v>
      </c>
      <c r="O349" s="86" t="s">
        <v>25</v>
      </c>
      <c r="Q349"/>
    </row>
    <row r="350" spans="1:17" ht="14.25">
      <c r="A350" s="65">
        <f t="shared" si="0"/>
        <v>1</v>
      </c>
      <c r="D350" s="24" t="s">
        <v>565</v>
      </c>
      <c r="E350" s="85">
        <v>0.33</v>
      </c>
      <c r="G350" s="86">
        <f t="shared" si="2"/>
        <v>0</v>
      </c>
      <c r="H350" s="30">
        <f>10/lpp</f>
        <v>0.08333333333333333</v>
      </c>
      <c r="J350" s="28">
        <v>0.05</v>
      </c>
      <c r="M350" t="s">
        <v>98</v>
      </c>
      <c r="O350" s="86" t="s">
        <v>25</v>
      </c>
      <c r="Q350"/>
    </row>
    <row r="351" spans="1:17" ht="14.25">
      <c r="A351" s="65">
        <f t="shared" si="0"/>
        <v>1</v>
      </c>
      <c r="D351" s="24" t="s">
        <v>566</v>
      </c>
      <c r="E351" s="85">
        <v>0.33</v>
      </c>
      <c r="G351" s="86">
        <f t="shared" si="2"/>
        <v>0</v>
      </c>
      <c r="H351" s="30">
        <f>5/lpp</f>
        <v>0.041666666666666664</v>
      </c>
      <c r="J351" s="95">
        <v>0.04</v>
      </c>
      <c r="M351" t="s">
        <v>98</v>
      </c>
      <c r="O351" s="86" t="s">
        <v>25</v>
      </c>
      <c r="Q351"/>
    </row>
    <row r="352" spans="1:17" ht="14.25">
      <c r="A352" s="65">
        <f t="shared" si="0"/>
        <v>1</v>
      </c>
      <c r="D352" s="24" t="s">
        <v>567</v>
      </c>
      <c r="E352" s="85">
        <v>0.33</v>
      </c>
      <c r="G352" s="86">
        <f t="shared" si="2"/>
        <v>0</v>
      </c>
      <c r="H352" s="30">
        <f aca="true" t="shared" si="5" ref="H352:H353">4/lpp</f>
        <v>0.03333333333333333</v>
      </c>
      <c r="I352" s="28">
        <v>0.08</v>
      </c>
      <c r="J352" s="95">
        <v>0.02</v>
      </c>
      <c r="M352" t="s">
        <v>98</v>
      </c>
      <c r="O352" s="86" t="s">
        <v>25</v>
      </c>
      <c r="Q352"/>
    </row>
    <row r="353" spans="1:17" ht="14.25">
      <c r="A353" s="65">
        <f t="shared" si="0"/>
        <v>1</v>
      </c>
      <c r="D353" s="24" t="s">
        <v>567</v>
      </c>
      <c r="E353" s="85">
        <v>0.33</v>
      </c>
      <c r="G353" s="86">
        <f t="shared" si="2"/>
        <v>0</v>
      </c>
      <c r="H353" s="30">
        <f t="shared" si="5"/>
        <v>0.03333333333333333</v>
      </c>
      <c r="I353" s="28">
        <v>0.08</v>
      </c>
      <c r="J353" s="95">
        <v>0.02</v>
      </c>
      <c r="M353" t="s">
        <v>98</v>
      </c>
      <c r="O353" s="86" t="s">
        <v>25</v>
      </c>
      <c r="Q353"/>
    </row>
    <row r="354" spans="1:17" ht="14.25">
      <c r="A354" s="65">
        <f t="shared" si="0"/>
        <v>1</v>
      </c>
      <c r="D354" s="24" t="s">
        <v>568</v>
      </c>
      <c r="E354" s="85">
        <v>0.33</v>
      </c>
      <c r="G354" s="86">
        <f t="shared" si="2"/>
        <v>0</v>
      </c>
      <c r="H354" s="30">
        <f aca="true" t="shared" si="6" ref="H354:H355">11/lpp</f>
        <v>0.09166666666666666</v>
      </c>
      <c r="J354" s="95">
        <v>0.06</v>
      </c>
      <c r="M354" t="s">
        <v>98</v>
      </c>
      <c r="O354" s="86" t="s">
        <v>25</v>
      </c>
      <c r="Q354"/>
    </row>
    <row r="355" spans="1:17" ht="14.25">
      <c r="A355" s="65">
        <f t="shared" si="0"/>
        <v>1</v>
      </c>
      <c r="D355" s="24" t="s">
        <v>568</v>
      </c>
      <c r="E355" s="85">
        <v>0.33</v>
      </c>
      <c r="G355" s="86">
        <f t="shared" si="2"/>
        <v>0</v>
      </c>
      <c r="H355" s="30">
        <f t="shared" si="6"/>
        <v>0.09166666666666666</v>
      </c>
      <c r="J355" s="95">
        <v>0.06</v>
      </c>
      <c r="M355" t="s">
        <v>98</v>
      </c>
      <c r="O355" s="86" t="s">
        <v>25</v>
      </c>
      <c r="Q355"/>
    </row>
    <row r="356" spans="1:17" ht="14.25">
      <c r="A356" s="65">
        <f t="shared" si="0"/>
        <v>1</v>
      </c>
      <c r="D356" s="24" t="s">
        <v>569</v>
      </c>
      <c r="E356" s="85">
        <v>0.33</v>
      </c>
      <c r="G356" s="86">
        <f t="shared" si="2"/>
        <v>0</v>
      </c>
      <c r="H356" s="30">
        <f>4/lpp</f>
        <v>0.03333333333333333</v>
      </c>
      <c r="J356" s="28">
        <v>0.03</v>
      </c>
      <c r="M356" t="s">
        <v>98</v>
      </c>
      <c r="O356" s="86" t="s">
        <v>25</v>
      </c>
      <c r="Q356"/>
    </row>
    <row r="357" spans="1:17" ht="14.25">
      <c r="A357" s="65">
        <f t="shared" si="0"/>
        <v>1</v>
      </c>
      <c r="D357" s="24" t="s">
        <v>570</v>
      </c>
      <c r="E357" s="85">
        <v>0.33</v>
      </c>
      <c r="G357" s="86">
        <f t="shared" si="2"/>
        <v>0</v>
      </c>
      <c r="H357" s="30">
        <f>1.5/lpp</f>
        <v>0.0125</v>
      </c>
      <c r="I357" s="28">
        <v>0.06</v>
      </c>
      <c r="J357" s="95">
        <v>0.02</v>
      </c>
      <c r="M357" t="s">
        <v>98</v>
      </c>
      <c r="O357" s="86" t="s">
        <v>25</v>
      </c>
      <c r="Q357"/>
    </row>
    <row r="358" spans="1:17" ht="14.25">
      <c r="A358" s="65">
        <f t="shared" si="0"/>
        <v>1</v>
      </c>
      <c r="D358" s="24" t="s">
        <v>571</v>
      </c>
      <c r="E358" s="85">
        <v>0.33</v>
      </c>
      <c r="G358" s="86">
        <f t="shared" si="2"/>
        <v>0</v>
      </c>
      <c r="H358" s="87">
        <v>0.49</v>
      </c>
      <c r="J358" s="95">
        <v>0.03</v>
      </c>
      <c r="K358"/>
      <c r="M358" t="s">
        <v>98</v>
      </c>
      <c r="O358" s="86" t="s">
        <v>25</v>
      </c>
      <c r="Q358"/>
    </row>
    <row r="359" spans="1:17" ht="14.25">
      <c r="A359" s="65">
        <f t="shared" si="0"/>
        <v>1</v>
      </c>
      <c r="D359" s="24" t="s">
        <v>572</v>
      </c>
      <c r="E359" s="85">
        <v>0.33</v>
      </c>
      <c r="G359" s="86">
        <f t="shared" si="2"/>
        <v>0</v>
      </c>
      <c r="H359" s="87">
        <v>0.49</v>
      </c>
      <c r="J359" s="28">
        <v>0.05</v>
      </c>
      <c r="K359"/>
      <c r="M359" t="s">
        <v>98</v>
      </c>
      <c r="O359" s="86" t="s">
        <v>25</v>
      </c>
      <c r="Q359"/>
    </row>
    <row r="360" spans="1:17" ht="14.25">
      <c r="A360" s="65">
        <f t="shared" si="0"/>
        <v>1</v>
      </c>
      <c r="D360" s="24" t="s">
        <v>573</v>
      </c>
      <c r="E360" s="85">
        <v>0.33</v>
      </c>
      <c r="G360" s="86">
        <f t="shared" si="2"/>
        <v>0</v>
      </c>
      <c r="H360" s="87">
        <v>0.49</v>
      </c>
      <c r="I360" s="28">
        <v>0.06</v>
      </c>
      <c r="M360" t="s">
        <v>98</v>
      </c>
      <c r="O360" s="86" t="s">
        <v>25</v>
      </c>
      <c r="Q360"/>
    </row>
    <row r="361" spans="1:17" ht="14.25">
      <c r="A361" s="65">
        <f t="shared" si="0"/>
        <v>1</v>
      </c>
      <c r="D361" s="24" t="s">
        <v>574</v>
      </c>
      <c r="E361" s="85">
        <v>0.33</v>
      </c>
      <c r="G361" s="86">
        <f t="shared" si="2"/>
        <v>0</v>
      </c>
      <c r="H361" s="87">
        <v>0.49</v>
      </c>
      <c r="J361" s="28">
        <v>0.1</v>
      </c>
      <c r="K361"/>
      <c r="M361" t="s">
        <v>98</v>
      </c>
      <c r="O361" s="86" t="s">
        <v>25</v>
      </c>
      <c r="Q361"/>
    </row>
    <row r="362" spans="1:17" ht="14.25">
      <c r="A362" s="65">
        <f t="shared" si="0"/>
        <v>1</v>
      </c>
      <c r="D362" s="24" t="s">
        <v>575</v>
      </c>
      <c r="E362" s="85">
        <v>0.33</v>
      </c>
      <c r="G362" s="86">
        <f t="shared" si="2"/>
        <v>0</v>
      </c>
      <c r="H362" s="87">
        <v>0.49</v>
      </c>
      <c r="J362" s="95">
        <v>0.04</v>
      </c>
      <c r="K362"/>
      <c r="M362" t="s">
        <v>98</v>
      </c>
      <c r="O362" s="86" t="s">
        <v>25</v>
      </c>
      <c r="Q362"/>
    </row>
    <row r="363" spans="1:17" ht="14.25">
      <c r="A363" s="65">
        <f t="shared" si="0"/>
        <v>1</v>
      </c>
      <c r="D363" s="24" t="s">
        <v>576</v>
      </c>
      <c r="E363" s="85">
        <v>0.33</v>
      </c>
      <c r="G363" s="86">
        <f t="shared" si="2"/>
        <v>0</v>
      </c>
      <c r="H363" s="87">
        <v>0.49</v>
      </c>
      <c r="J363" s="95">
        <v>0.02</v>
      </c>
      <c r="K363"/>
      <c r="M363" t="s">
        <v>98</v>
      </c>
      <c r="O363" s="86" t="s">
        <v>25</v>
      </c>
      <c r="Q363"/>
    </row>
    <row r="364" spans="1:17" ht="14.25">
      <c r="A364" s="65">
        <f t="shared" si="0"/>
        <v>1</v>
      </c>
      <c r="D364" s="24" t="s">
        <v>577</v>
      </c>
      <c r="E364" s="85">
        <v>0.33</v>
      </c>
      <c r="G364" s="86">
        <f t="shared" si="2"/>
        <v>0</v>
      </c>
      <c r="H364" s="87">
        <v>0.49</v>
      </c>
      <c r="J364" s="95">
        <v>0.04</v>
      </c>
      <c r="K364"/>
      <c r="M364" t="s">
        <v>98</v>
      </c>
      <c r="O364" s="86" t="s">
        <v>25</v>
      </c>
      <c r="Q364"/>
    </row>
    <row r="365" spans="1:17" ht="14.25">
      <c r="A365" s="65">
        <f t="shared" si="0"/>
        <v>1</v>
      </c>
      <c r="D365" s="24" t="s">
        <v>578</v>
      </c>
      <c r="E365" s="85">
        <v>0.33</v>
      </c>
      <c r="G365" s="86">
        <f t="shared" si="2"/>
        <v>0</v>
      </c>
      <c r="H365" s="87">
        <v>0.49</v>
      </c>
      <c r="I365" s="28">
        <v>0.09</v>
      </c>
      <c r="M365" t="s">
        <v>98</v>
      </c>
      <c r="O365" s="86" t="s">
        <v>25</v>
      </c>
      <c r="Q365"/>
    </row>
    <row r="366" spans="1:17" ht="14.25">
      <c r="A366" s="65">
        <f t="shared" si="0"/>
        <v>1</v>
      </c>
      <c r="D366" s="24" t="s">
        <v>579</v>
      </c>
      <c r="E366" s="85">
        <v>0.33</v>
      </c>
      <c r="G366" s="86">
        <f t="shared" si="2"/>
        <v>0</v>
      </c>
      <c r="H366" s="87">
        <v>0.49</v>
      </c>
      <c r="J366" s="28">
        <v>0.03</v>
      </c>
      <c r="K366"/>
      <c r="M366" t="s">
        <v>98</v>
      </c>
      <c r="O366" s="86" t="s">
        <v>25</v>
      </c>
      <c r="Q366"/>
    </row>
    <row r="367" spans="1:17" ht="14.25">
      <c r="A367" s="65">
        <f t="shared" si="0"/>
        <v>1</v>
      </c>
      <c r="D367" s="24" t="s">
        <v>580</v>
      </c>
      <c r="E367" s="85">
        <v>0.32</v>
      </c>
      <c r="G367" s="86">
        <f t="shared" si="2"/>
        <v>0</v>
      </c>
      <c r="H367" s="87">
        <v>0.49</v>
      </c>
      <c r="I367" s="28">
        <v>0.07</v>
      </c>
      <c r="M367" t="s">
        <v>98</v>
      </c>
      <c r="O367" s="86" t="s">
        <v>25</v>
      </c>
      <c r="Q367"/>
    </row>
    <row r="368" spans="1:17" ht="14.25">
      <c r="A368" s="65">
        <f t="shared" si="0"/>
        <v>1</v>
      </c>
      <c r="D368" s="24" t="s">
        <v>581</v>
      </c>
      <c r="E368" s="85">
        <v>0.32</v>
      </c>
      <c r="G368" s="86">
        <f t="shared" si="2"/>
        <v>0</v>
      </c>
      <c r="H368" s="87">
        <v>0.49</v>
      </c>
      <c r="J368" s="95">
        <v>0.03</v>
      </c>
      <c r="K368"/>
      <c r="M368" t="s">
        <v>98</v>
      </c>
      <c r="O368" s="86" t="s">
        <v>25</v>
      </c>
      <c r="Q368"/>
    </row>
    <row r="369" spans="1:17" ht="14.25">
      <c r="A369" s="65">
        <f t="shared" si="0"/>
        <v>1</v>
      </c>
      <c r="D369" s="24" t="s">
        <v>582</v>
      </c>
      <c r="E369" s="85">
        <v>0.32</v>
      </c>
      <c r="G369" s="86">
        <f t="shared" si="2"/>
        <v>0</v>
      </c>
      <c r="H369" s="87">
        <v>0.49</v>
      </c>
      <c r="J369" s="95">
        <v>0.04</v>
      </c>
      <c r="K369"/>
      <c r="M369" t="s">
        <v>98</v>
      </c>
      <c r="O369" s="86" t="s">
        <v>25</v>
      </c>
      <c r="Q369"/>
    </row>
    <row r="370" spans="1:17" ht="14.25">
      <c r="A370" s="65">
        <f t="shared" si="0"/>
        <v>1</v>
      </c>
      <c r="D370" s="24" t="s">
        <v>583</v>
      </c>
      <c r="E370" s="85">
        <v>0.32</v>
      </c>
      <c r="G370" s="86">
        <f t="shared" si="2"/>
        <v>0</v>
      </c>
      <c r="H370" s="87">
        <v>0.49</v>
      </c>
      <c r="J370" s="95">
        <v>0.1</v>
      </c>
      <c r="K370"/>
      <c r="M370" t="s">
        <v>98</v>
      </c>
      <c r="O370" s="86" t="s">
        <v>25</v>
      </c>
      <c r="Q370"/>
    </row>
    <row r="371" spans="1:17" ht="14.25">
      <c r="A371" s="65">
        <f t="shared" si="0"/>
        <v>1</v>
      </c>
      <c r="D371" s="24" t="s">
        <v>584</v>
      </c>
      <c r="E371" s="85">
        <v>0.32</v>
      </c>
      <c r="G371" s="86">
        <f t="shared" si="2"/>
        <v>0</v>
      </c>
      <c r="H371" s="87">
        <v>0.49</v>
      </c>
      <c r="I371" s="28">
        <v>0.15</v>
      </c>
      <c r="M371" t="s">
        <v>98</v>
      </c>
      <c r="O371" s="86" t="s">
        <v>25</v>
      </c>
      <c r="Q371"/>
    </row>
    <row r="372" spans="1:17" ht="14.25">
      <c r="A372" s="65">
        <f t="shared" si="0"/>
        <v>1</v>
      </c>
      <c r="D372" s="24" t="s">
        <v>585</v>
      </c>
      <c r="E372" s="85">
        <v>0.32</v>
      </c>
      <c r="G372" s="86">
        <f t="shared" si="2"/>
        <v>0</v>
      </c>
      <c r="H372" s="87">
        <v>0.49</v>
      </c>
      <c r="J372" s="95">
        <v>0.03</v>
      </c>
      <c r="K372"/>
      <c r="M372" t="s">
        <v>98</v>
      </c>
      <c r="O372" s="86" t="s">
        <v>25</v>
      </c>
      <c r="Q372"/>
    </row>
    <row r="373" spans="1:17" ht="14.25">
      <c r="A373" s="65">
        <f t="shared" si="0"/>
        <v>1</v>
      </c>
      <c r="D373" s="24" t="s">
        <v>586</v>
      </c>
      <c r="E373" s="85">
        <v>0.32</v>
      </c>
      <c r="G373" s="86">
        <f t="shared" si="2"/>
        <v>0</v>
      </c>
      <c r="H373" s="87">
        <v>0.49</v>
      </c>
      <c r="J373" s="95">
        <v>0.03</v>
      </c>
      <c r="K373"/>
      <c r="M373" t="s">
        <v>98</v>
      </c>
      <c r="O373" s="86" t="s">
        <v>25</v>
      </c>
      <c r="Q373"/>
    </row>
    <row r="374" spans="1:17" ht="14.25">
      <c r="A374" s="65">
        <f t="shared" si="0"/>
        <v>1</v>
      </c>
      <c r="D374" s="24" t="s">
        <v>587</v>
      </c>
      <c r="E374" s="85">
        <v>0.32</v>
      </c>
      <c r="G374" s="86">
        <f t="shared" si="2"/>
        <v>0</v>
      </c>
      <c r="H374" s="87">
        <v>0.49</v>
      </c>
      <c r="J374" s="28">
        <v>0.03</v>
      </c>
      <c r="K374"/>
      <c r="M374" t="s">
        <v>98</v>
      </c>
      <c r="O374" s="86" t="s">
        <v>25</v>
      </c>
      <c r="Q374"/>
    </row>
    <row r="375" spans="1:17" ht="14.25">
      <c r="A375" s="65">
        <f t="shared" si="0"/>
        <v>1</v>
      </c>
      <c r="D375" s="24" t="s">
        <v>588</v>
      </c>
      <c r="E375" s="85">
        <v>0.32</v>
      </c>
      <c r="G375" s="86">
        <f t="shared" si="2"/>
        <v>0</v>
      </c>
      <c r="H375" s="87">
        <v>0.49</v>
      </c>
      <c r="J375" s="95">
        <v>0.03</v>
      </c>
      <c r="K375"/>
      <c r="M375" t="s">
        <v>98</v>
      </c>
      <c r="O375" s="86" t="s">
        <v>25</v>
      </c>
      <c r="Q375"/>
    </row>
    <row r="376" spans="1:17" ht="14.25">
      <c r="A376" s="65">
        <f t="shared" si="0"/>
        <v>1</v>
      </c>
      <c r="D376" s="24" t="s">
        <v>589</v>
      </c>
      <c r="E376" s="85">
        <v>0.32</v>
      </c>
      <c r="G376" s="86">
        <f t="shared" si="2"/>
        <v>0</v>
      </c>
      <c r="H376" s="87">
        <v>0.49</v>
      </c>
      <c r="J376" s="28">
        <v>0.06</v>
      </c>
      <c r="K376"/>
      <c r="M376" t="s">
        <v>98</v>
      </c>
      <c r="O376" s="86" t="s">
        <v>25</v>
      </c>
      <c r="Q376"/>
    </row>
    <row r="377" spans="1:17" ht="14.25">
      <c r="A377" s="65">
        <f t="shared" si="0"/>
        <v>1</v>
      </c>
      <c r="D377" s="24" t="s">
        <v>590</v>
      </c>
      <c r="E377" s="85">
        <v>0.32</v>
      </c>
      <c r="G377" s="86">
        <f t="shared" si="2"/>
        <v>0</v>
      </c>
      <c r="H377" s="87">
        <v>0.49</v>
      </c>
      <c r="J377" s="95">
        <v>0.06</v>
      </c>
      <c r="K377"/>
      <c r="M377" t="s">
        <v>98</v>
      </c>
      <c r="O377" s="86" t="s">
        <v>25</v>
      </c>
      <c r="Q377"/>
    </row>
    <row r="378" spans="1:17" ht="14.25">
      <c r="A378" s="65">
        <f t="shared" si="0"/>
        <v>1</v>
      </c>
      <c r="D378" s="24" t="s">
        <v>591</v>
      </c>
      <c r="E378" s="85">
        <v>0.32</v>
      </c>
      <c r="G378" s="86">
        <f t="shared" si="2"/>
        <v>0</v>
      </c>
      <c r="H378" s="87">
        <v>0.49</v>
      </c>
      <c r="I378" s="28">
        <v>0.14</v>
      </c>
      <c r="M378" t="s">
        <v>98</v>
      </c>
      <c r="O378" s="86" t="s">
        <v>25</v>
      </c>
      <c r="Q378"/>
    </row>
    <row r="379" spans="1:17" ht="14.25">
      <c r="A379" s="65">
        <f t="shared" si="0"/>
        <v>1</v>
      </c>
      <c r="D379" s="24" t="s">
        <v>592</v>
      </c>
      <c r="E379" s="85">
        <v>0.32</v>
      </c>
      <c r="G379" s="86">
        <f t="shared" si="2"/>
        <v>0</v>
      </c>
      <c r="H379" s="87">
        <v>0.49</v>
      </c>
      <c r="I379" s="28">
        <v>0.03</v>
      </c>
      <c r="M379" t="s">
        <v>98</v>
      </c>
      <c r="O379" s="86" t="s">
        <v>25</v>
      </c>
      <c r="Q379"/>
    </row>
    <row r="380" spans="1:17" ht="14.25">
      <c r="A380" s="65">
        <f t="shared" si="0"/>
        <v>1</v>
      </c>
      <c r="D380" s="24" t="s">
        <v>593</v>
      </c>
      <c r="E380" s="85">
        <v>0.32</v>
      </c>
      <c r="G380" s="86">
        <f t="shared" si="2"/>
        <v>0</v>
      </c>
      <c r="H380" s="87">
        <v>0.49</v>
      </c>
      <c r="J380" s="28">
        <v>0.03</v>
      </c>
      <c r="K380"/>
      <c r="M380" t="s">
        <v>98</v>
      </c>
      <c r="O380" s="86" t="s">
        <v>25</v>
      </c>
      <c r="Q380"/>
    </row>
    <row r="381" spans="1:17" ht="14.25">
      <c r="A381" s="65">
        <f t="shared" si="0"/>
        <v>1</v>
      </c>
      <c r="D381" s="24" t="s">
        <v>594</v>
      </c>
      <c r="E381" s="85">
        <v>0.32</v>
      </c>
      <c r="G381" s="86">
        <f t="shared" si="2"/>
        <v>0</v>
      </c>
      <c r="H381" s="87">
        <v>0.49</v>
      </c>
      <c r="I381" s="28">
        <v>0.04</v>
      </c>
      <c r="M381" t="s">
        <v>98</v>
      </c>
      <c r="O381" s="86" t="s">
        <v>25</v>
      </c>
      <c r="Q381"/>
    </row>
    <row r="382" spans="1:17" ht="14.25">
      <c r="A382" s="65">
        <f t="shared" si="0"/>
        <v>1</v>
      </c>
      <c r="D382" s="24" t="s">
        <v>595</v>
      </c>
      <c r="E382" s="85">
        <v>0.32</v>
      </c>
      <c r="G382" s="86">
        <f t="shared" si="2"/>
        <v>0</v>
      </c>
      <c r="H382" s="87">
        <v>0.49</v>
      </c>
      <c r="I382" s="28">
        <v>0.07</v>
      </c>
      <c r="M382" t="s">
        <v>98</v>
      </c>
      <c r="O382" s="86" t="s">
        <v>25</v>
      </c>
      <c r="Q382"/>
    </row>
    <row r="383" spans="1:17" ht="14.25">
      <c r="A383" s="65">
        <f t="shared" si="0"/>
        <v>1</v>
      </c>
      <c r="D383" s="24" t="s">
        <v>596</v>
      </c>
      <c r="E383" s="85">
        <v>0.32</v>
      </c>
      <c r="G383" s="86">
        <f t="shared" si="2"/>
        <v>0</v>
      </c>
      <c r="H383" s="87">
        <v>0.49</v>
      </c>
      <c r="J383" s="95">
        <v>0.02</v>
      </c>
      <c r="K383"/>
      <c r="M383" t="s">
        <v>98</v>
      </c>
      <c r="O383" s="86" t="s">
        <v>25</v>
      </c>
      <c r="Q383"/>
    </row>
    <row r="384" spans="1:17" ht="14.25">
      <c r="A384" s="65">
        <f t="shared" si="0"/>
        <v>1</v>
      </c>
      <c r="D384" s="24" t="s">
        <v>597</v>
      </c>
      <c r="E384" s="85">
        <v>0.32</v>
      </c>
      <c r="G384" s="86">
        <f t="shared" si="2"/>
        <v>0</v>
      </c>
      <c r="H384" s="87">
        <v>0.49</v>
      </c>
      <c r="I384" s="28">
        <v>0.05</v>
      </c>
      <c r="M384" t="s">
        <v>98</v>
      </c>
      <c r="O384" s="86" t="s">
        <v>25</v>
      </c>
      <c r="Q384"/>
    </row>
    <row r="385" spans="1:17" ht="14.25">
      <c r="A385" s="65">
        <f t="shared" si="0"/>
        <v>1</v>
      </c>
      <c r="D385" s="24" t="s">
        <v>598</v>
      </c>
      <c r="E385" s="85">
        <v>0.32</v>
      </c>
      <c r="G385" s="86">
        <f t="shared" si="2"/>
        <v>0</v>
      </c>
      <c r="H385" s="87">
        <v>0.49</v>
      </c>
      <c r="I385" s="28">
        <v>0.06</v>
      </c>
      <c r="M385" t="s">
        <v>98</v>
      </c>
      <c r="O385" s="86" t="s">
        <v>25</v>
      </c>
      <c r="Q385"/>
    </row>
    <row r="386" spans="1:17" ht="14.25">
      <c r="A386" s="65">
        <f t="shared" si="0"/>
        <v>1</v>
      </c>
      <c r="D386" s="24" t="s">
        <v>599</v>
      </c>
      <c r="E386" s="85">
        <v>0.32</v>
      </c>
      <c r="G386" s="86">
        <f t="shared" si="2"/>
        <v>0</v>
      </c>
      <c r="H386" s="30">
        <f>4/lpp</f>
        <v>0.03333333333333333</v>
      </c>
      <c r="J386" s="95">
        <v>0.08</v>
      </c>
      <c r="M386" t="s">
        <v>98</v>
      </c>
      <c r="O386" s="86" t="s">
        <v>25</v>
      </c>
      <c r="Q386"/>
    </row>
    <row r="387" spans="1:17" ht="14.25">
      <c r="A387" s="65">
        <f t="shared" si="0"/>
        <v>1</v>
      </c>
      <c r="D387" s="24" t="s">
        <v>600</v>
      </c>
      <c r="E387" s="85">
        <v>0.32</v>
      </c>
      <c r="G387" s="86">
        <f t="shared" si="2"/>
        <v>0</v>
      </c>
      <c r="H387" s="30">
        <f>3/lpp</f>
        <v>0.025</v>
      </c>
      <c r="J387" s="95">
        <v>0.03</v>
      </c>
      <c r="M387" t="s">
        <v>98</v>
      </c>
      <c r="O387" s="86" t="s">
        <v>25</v>
      </c>
      <c r="Q387"/>
    </row>
    <row r="388" spans="1:17" ht="14.25">
      <c r="A388" s="65">
        <f t="shared" si="0"/>
        <v>1</v>
      </c>
      <c r="D388" s="24" t="s">
        <v>601</v>
      </c>
      <c r="E388" s="85">
        <v>0.32</v>
      </c>
      <c r="G388" s="86">
        <f t="shared" si="2"/>
        <v>0</v>
      </c>
      <c r="H388" s="30">
        <f>4/lpp</f>
        <v>0.03333333333333333</v>
      </c>
      <c r="I388" s="28">
        <v>0.09</v>
      </c>
      <c r="J388" s="95">
        <v>0.02</v>
      </c>
      <c r="M388" t="s">
        <v>98</v>
      </c>
      <c r="O388" s="86" t="s">
        <v>25</v>
      </c>
      <c r="Q388"/>
    </row>
    <row r="389" spans="1:17" ht="14.25">
      <c r="A389" s="65">
        <f t="shared" si="0"/>
        <v>1</v>
      </c>
      <c r="D389" s="24" t="s">
        <v>602</v>
      </c>
      <c r="E389" s="85">
        <v>0.32</v>
      </c>
      <c r="G389" s="86">
        <f t="shared" si="2"/>
        <v>0</v>
      </c>
      <c r="H389" s="30">
        <f>3/lpp</f>
        <v>0.025</v>
      </c>
      <c r="I389" s="28">
        <v>0.11</v>
      </c>
      <c r="J389" s="28">
        <v>0.01</v>
      </c>
      <c r="M389" t="s">
        <v>98</v>
      </c>
      <c r="O389" s="86" t="s">
        <v>25</v>
      </c>
      <c r="Q389"/>
    </row>
    <row r="390" spans="1:17" ht="14.25">
      <c r="A390" s="65">
        <f t="shared" si="0"/>
        <v>1</v>
      </c>
      <c r="D390" s="24" t="s">
        <v>603</v>
      </c>
      <c r="E390" s="85">
        <v>0.32</v>
      </c>
      <c r="G390" s="86">
        <f t="shared" si="2"/>
        <v>0</v>
      </c>
      <c r="H390" s="30">
        <f>17/lpp</f>
        <v>0.14166666666666666</v>
      </c>
      <c r="J390" s="95">
        <v>0.07</v>
      </c>
      <c r="M390" t="s">
        <v>98</v>
      </c>
      <c r="O390" s="86" t="s">
        <v>25</v>
      </c>
      <c r="Q390"/>
    </row>
    <row r="391" spans="1:17" ht="14.25">
      <c r="A391" s="65">
        <f t="shared" si="0"/>
        <v>1</v>
      </c>
      <c r="D391" s="24" t="s">
        <v>604</v>
      </c>
      <c r="E391" s="85">
        <v>0.32</v>
      </c>
      <c r="G391" s="86">
        <f t="shared" si="2"/>
        <v>0</v>
      </c>
      <c r="H391" s="30">
        <f>10/lpp</f>
        <v>0.08333333333333333</v>
      </c>
      <c r="J391" s="95">
        <v>0.05</v>
      </c>
      <c r="M391" t="s">
        <v>98</v>
      </c>
      <c r="O391" s="86" t="s">
        <v>25</v>
      </c>
      <c r="Q391"/>
    </row>
    <row r="392" spans="1:17" ht="14.25">
      <c r="A392" s="65">
        <f t="shared" si="0"/>
        <v>1</v>
      </c>
      <c r="D392" s="24" t="s">
        <v>605</v>
      </c>
      <c r="E392" s="85">
        <v>0.32</v>
      </c>
      <c r="G392" s="86">
        <f t="shared" si="2"/>
        <v>0</v>
      </c>
      <c r="H392" s="30">
        <f>6/lpp</f>
        <v>0.05</v>
      </c>
      <c r="J392" s="95">
        <v>0.06</v>
      </c>
      <c r="M392" t="s">
        <v>98</v>
      </c>
      <c r="O392" s="86" t="s">
        <v>25</v>
      </c>
      <c r="Q392"/>
    </row>
    <row r="393" spans="1:17" ht="14.25">
      <c r="A393" s="65">
        <f t="shared" si="0"/>
        <v>1</v>
      </c>
      <c r="D393" s="24" t="s">
        <v>606</v>
      </c>
      <c r="E393" s="85">
        <v>0.32</v>
      </c>
      <c r="G393" s="86">
        <f t="shared" si="2"/>
        <v>0</v>
      </c>
      <c r="H393" s="30">
        <f aca="true" t="shared" si="7" ref="H393:H394">11/lpp</f>
        <v>0.09166666666666666</v>
      </c>
      <c r="I393" s="28">
        <v>0.11</v>
      </c>
      <c r="J393" s="95">
        <v>0.04</v>
      </c>
      <c r="M393" t="s">
        <v>98</v>
      </c>
      <c r="O393" s="86" t="s">
        <v>25</v>
      </c>
      <c r="Q393"/>
    </row>
    <row r="394" spans="1:17" ht="14.25">
      <c r="A394" s="65">
        <f t="shared" si="0"/>
        <v>1</v>
      </c>
      <c r="D394" s="24" t="s">
        <v>607</v>
      </c>
      <c r="E394" s="85">
        <v>0.32</v>
      </c>
      <c r="G394" s="86">
        <f t="shared" si="2"/>
        <v>0</v>
      </c>
      <c r="H394" s="30">
        <f t="shared" si="7"/>
        <v>0.09166666666666666</v>
      </c>
      <c r="J394" s="95">
        <v>0.1</v>
      </c>
      <c r="M394" t="s">
        <v>98</v>
      </c>
      <c r="O394" s="86" t="s">
        <v>25</v>
      </c>
      <c r="Q394"/>
    </row>
    <row r="395" spans="1:17" ht="14.25">
      <c r="A395" s="65">
        <f t="shared" si="0"/>
        <v>1</v>
      </c>
      <c r="D395" s="24" t="s">
        <v>608</v>
      </c>
      <c r="E395" s="85">
        <v>0.32</v>
      </c>
      <c r="G395" s="86">
        <f t="shared" si="2"/>
        <v>0</v>
      </c>
      <c r="H395" s="30">
        <f>12/lpp</f>
        <v>0.1</v>
      </c>
      <c r="I395" s="28">
        <v>0.13</v>
      </c>
      <c r="J395" s="95">
        <v>0.07</v>
      </c>
      <c r="M395" t="s">
        <v>98</v>
      </c>
      <c r="O395" s="86" t="s">
        <v>25</v>
      </c>
      <c r="Q395"/>
    </row>
    <row r="396" spans="1:17" ht="14.25">
      <c r="A396" s="65">
        <f t="shared" si="0"/>
        <v>1</v>
      </c>
      <c r="D396" s="24" t="s">
        <v>609</v>
      </c>
      <c r="E396" s="85">
        <v>0.32</v>
      </c>
      <c r="G396" s="86">
        <f t="shared" si="2"/>
        <v>0</v>
      </c>
      <c r="H396" s="30">
        <f>9/lpp</f>
        <v>0.075</v>
      </c>
      <c r="J396" s="95">
        <v>0.03</v>
      </c>
      <c r="M396" t="s">
        <v>98</v>
      </c>
      <c r="O396" s="86" t="s">
        <v>25</v>
      </c>
      <c r="Q396"/>
    </row>
    <row r="397" spans="1:17" ht="14.25">
      <c r="A397" s="65">
        <f t="shared" si="0"/>
        <v>1</v>
      </c>
      <c r="D397" s="24" t="s">
        <v>610</v>
      </c>
      <c r="E397" s="85">
        <v>0.32</v>
      </c>
      <c r="G397" s="86">
        <f t="shared" si="2"/>
        <v>0</v>
      </c>
      <c r="H397" s="30">
        <f>30/lpp</f>
        <v>0.25</v>
      </c>
      <c r="I397" s="28">
        <v>0.17</v>
      </c>
      <c r="J397" s="95">
        <v>0.02</v>
      </c>
      <c r="M397" t="s">
        <v>98</v>
      </c>
      <c r="O397" s="86" t="s">
        <v>25</v>
      </c>
      <c r="Q397"/>
    </row>
    <row r="398" spans="1:17" ht="14.25">
      <c r="A398" s="65">
        <f t="shared" si="0"/>
        <v>1</v>
      </c>
      <c r="D398" s="24" t="s">
        <v>574</v>
      </c>
      <c r="E398" s="85">
        <v>0.32</v>
      </c>
      <c r="G398" s="86">
        <f t="shared" si="2"/>
        <v>0</v>
      </c>
      <c r="H398" s="87">
        <v>0.49</v>
      </c>
      <c r="J398" s="28">
        <v>0.1</v>
      </c>
      <c r="K398"/>
      <c r="M398" t="s">
        <v>98</v>
      </c>
      <c r="O398" s="86" t="s">
        <v>25</v>
      </c>
      <c r="Q398"/>
    </row>
    <row r="399" spans="1:17" ht="14.25">
      <c r="A399" s="65">
        <f t="shared" si="0"/>
        <v>1</v>
      </c>
      <c r="D399" s="24" t="s">
        <v>611</v>
      </c>
      <c r="E399" s="85">
        <v>0.32</v>
      </c>
      <c r="G399" s="86">
        <f t="shared" si="2"/>
        <v>0</v>
      </c>
      <c r="H399" s="87">
        <v>0.49</v>
      </c>
      <c r="J399" s="28">
        <v>0.04</v>
      </c>
      <c r="K399"/>
      <c r="M399" t="s">
        <v>98</v>
      </c>
      <c r="O399" s="86" t="s">
        <v>25</v>
      </c>
      <c r="Q399"/>
    </row>
    <row r="400" spans="1:17" ht="14.25">
      <c r="A400" s="65">
        <f t="shared" si="0"/>
        <v>1</v>
      </c>
      <c r="D400" s="24" t="s">
        <v>612</v>
      </c>
      <c r="E400" s="85">
        <v>0.32</v>
      </c>
      <c r="G400" s="86">
        <f t="shared" si="2"/>
        <v>0</v>
      </c>
      <c r="H400" s="87">
        <v>0.49</v>
      </c>
      <c r="J400" s="95">
        <v>0.05</v>
      </c>
      <c r="K400"/>
      <c r="M400" t="s">
        <v>98</v>
      </c>
      <c r="O400" s="86" t="s">
        <v>25</v>
      </c>
      <c r="Q400"/>
    </row>
    <row r="401" spans="1:17" ht="14.25">
      <c r="A401" s="65">
        <f t="shared" si="0"/>
        <v>1</v>
      </c>
      <c r="D401" s="24" t="s">
        <v>613</v>
      </c>
      <c r="E401" s="85">
        <v>0.32</v>
      </c>
      <c r="G401" s="86">
        <f t="shared" si="2"/>
        <v>0</v>
      </c>
      <c r="H401" s="87">
        <v>0.49</v>
      </c>
      <c r="J401" s="95">
        <v>0.03</v>
      </c>
      <c r="K401"/>
      <c r="M401" t="s">
        <v>98</v>
      </c>
      <c r="O401" s="86" t="s">
        <v>25</v>
      </c>
      <c r="Q401"/>
    </row>
    <row r="402" spans="1:17" ht="14.25">
      <c r="A402" s="65">
        <f t="shared" si="0"/>
        <v>1</v>
      </c>
      <c r="D402" s="24" t="s">
        <v>614</v>
      </c>
      <c r="E402" s="85">
        <v>0.32</v>
      </c>
      <c r="G402" s="86">
        <f t="shared" si="2"/>
        <v>0</v>
      </c>
      <c r="H402" s="87">
        <v>0.49</v>
      </c>
      <c r="J402" s="95">
        <v>0.06</v>
      </c>
      <c r="K402"/>
      <c r="M402" t="s">
        <v>98</v>
      </c>
      <c r="O402" s="86" t="s">
        <v>25</v>
      </c>
      <c r="Q402"/>
    </row>
    <row r="403" spans="1:17" ht="14.25">
      <c r="A403" s="65">
        <f t="shared" si="0"/>
        <v>1</v>
      </c>
      <c r="D403" s="24" t="s">
        <v>615</v>
      </c>
      <c r="E403" s="85">
        <v>0.31</v>
      </c>
      <c r="G403" s="86">
        <f t="shared" si="2"/>
        <v>0</v>
      </c>
      <c r="H403" s="87">
        <v>0.49</v>
      </c>
      <c r="J403" s="28">
        <v>0.04</v>
      </c>
      <c r="K403"/>
      <c r="M403" t="s">
        <v>98</v>
      </c>
      <c r="O403" s="86" t="s">
        <v>25</v>
      </c>
      <c r="Q403"/>
    </row>
    <row r="404" spans="1:17" ht="14.25">
      <c r="A404" s="65">
        <f t="shared" si="0"/>
        <v>1</v>
      </c>
      <c r="D404" s="24" t="s">
        <v>616</v>
      </c>
      <c r="E404" s="85">
        <v>0.31</v>
      </c>
      <c r="G404" s="86">
        <f t="shared" si="2"/>
        <v>0</v>
      </c>
      <c r="H404" s="87">
        <v>0.49</v>
      </c>
      <c r="J404" s="95">
        <v>0.03</v>
      </c>
      <c r="K404"/>
      <c r="M404" t="s">
        <v>98</v>
      </c>
      <c r="O404" s="86" t="s">
        <v>25</v>
      </c>
      <c r="Q404"/>
    </row>
    <row r="405" spans="1:17" ht="14.25">
      <c r="A405" s="65">
        <f t="shared" si="0"/>
        <v>1</v>
      </c>
      <c r="D405" s="24" t="s">
        <v>617</v>
      </c>
      <c r="E405" s="85">
        <v>0.31</v>
      </c>
      <c r="G405" s="86">
        <f t="shared" si="2"/>
        <v>0</v>
      </c>
      <c r="H405" s="87">
        <v>0.49</v>
      </c>
      <c r="J405" s="95">
        <v>0.04</v>
      </c>
      <c r="K405"/>
      <c r="M405" t="s">
        <v>98</v>
      </c>
      <c r="O405" s="86" t="s">
        <v>25</v>
      </c>
      <c r="Q405"/>
    </row>
    <row r="406" spans="1:17" ht="14.25">
      <c r="A406" s="65">
        <f t="shared" si="0"/>
        <v>1</v>
      </c>
      <c r="D406" s="24" t="s">
        <v>618</v>
      </c>
      <c r="E406" s="85">
        <v>0.31</v>
      </c>
      <c r="G406" s="86">
        <f t="shared" si="2"/>
        <v>0</v>
      </c>
      <c r="H406" s="87">
        <v>0.49</v>
      </c>
      <c r="J406" s="95">
        <v>0.05</v>
      </c>
      <c r="K406"/>
      <c r="M406" t="s">
        <v>98</v>
      </c>
      <c r="O406" s="86" t="s">
        <v>25</v>
      </c>
      <c r="Q406"/>
    </row>
    <row r="407" spans="1:17" ht="14.25">
      <c r="A407" s="65">
        <f t="shared" si="0"/>
        <v>1</v>
      </c>
      <c r="D407" s="24" t="s">
        <v>619</v>
      </c>
      <c r="E407" s="85">
        <v>0.31</v>
      </c>
      <c r="G407" s="86">
        <f t="shared" si="2"/>
        <v>0</v>
      </c>
      <c r="H407" s="87">
        <v>0.49</v>
      </c>
      <c r="J407" s="95">
        <v>0.05</v>
      </c>
      <c r="K407"/>
      <c r="M407" t="s">
        <v>98</v>
      </c>
      <c r="O407" s="86" t="s">
        <v>25</v>
      </c>
      <c r="Q407"/>
    </row>
    <row r="408" spans="1:17" ht="14.25">
      <c r="A408" s="65">
        <f t="shared" si="0"/>
        <v>1</v>
      </c>
      <c r="D408" s="24" t="s">
        <v>620</v>
      </c>
      <c r="E408" s="85">
        <v>0.31</v>
      </c>
      <c r="G408" s="86">
        <f t="shared" si="2"/>
        <v>0</v>
      </c>
      <c r="H408" s="87">
        <v>0.49</v>
      </c>
      <c r="J408" s="95">
        <v>0.03</v>
      </c>
      <c r="K408"/>
      <c r="M408" t="s">
        <v>98</v>
      </c>
      <c r="O408" s="86" t="s">
        <v>25</v>
      </c>
      <c r="Q408"/>
    </row>
    <row r="409" spans="1:17" ht="14.25">
      <c r="A409" s="65">
        <f t="shared" si="0"/>
        <v>1</v>
      </c>
      <c r="D409" s="24" t="s">
        <v>621</v>
      </c>
      <c r="E409" s="85">
        <v>0.31</v>
      </c>
      <c r="G409" s="86">
        <f t="shared" si="2"/>
        <v>0</v>
      </c>
      <c r="H409" s="87">
        <v>0.49</v>
      </c>
      <c r="J409" s="95">
        <v>0.07</v>
      </c>
      <c r="K409"/>
      <c r="M409" t="s">
        <v>98</v>
      </c>
      <c r="O409" s="86" t="s">
        <v>25</v>
      </c>
      <c r="Q409"/>
    </row>
    <row r="410" spans="1:17" ht="14.25">
      <c r="A410" s="65">
        <f t="shared" si="0"/>
        <v>1</v>
      </c>
      <c r="D410" s="24" t="s">
        <v>622</v>
      </c>
      <c r="E410" s="85">
        <v>0.31</v>
      </c>
      <c r="G410" s="86">
        <f t="shared" si="2"/>
        <v>0</v>
      </c>
      <c r="H410" s="87">
        <v>0.49</v>
      </c>
      <c r="J410" s="28">
        <v>0.04</v>
      </c>
      <c r="K410"/>
      <c r="M410" t="s">
        <v>98</v>
      </c>
      <c r="O410" s="86" t="s">
        <v>25</v>
      </c>
      <c r="Q410"/>
    </row>
    <row r="411" spans="1:17" ht="14.25">
      <c r="A411" s="65">
        <f t="shared" si="0"/>
        <v>1</v>
      </c>
      <c r="D411" s="24" t="s">
        <v>623</v>
      </c>
      <c r="E411" s="85">
        <v>0.31</v>
      </c>
      <c r="G411" s="86">
        <f t="shared" si="2"/>
        <v>0</v>
      </c>
      <c r="H411" s="87">
        <v>0.49</v>
      </c>
      <c r="J411" s="95">
        <v>0.04</v>
      </c>
      <c r="K411"/>
      <c r="M411" t="s">
        <v>98</v>
      </c>
      <c r="O411" s="86" t="s">
        <v>25</v>
      </c>
      <c r="Q411"/>
    </row>
    <row r="412" spans="1:17" ht="14.25">
      <c r="A412" s="65">
        <f t="shared" si="0"/>
        <v>1</v>
      </c>
      <c r="D412" s="24" t="s">
        <v>624</v>
      </c>
      <c r="E412" s="85">
        <v>0.31</v>
      </c>
      <c r="G412" s="86">
        <f t="shared" si="2"/>
        <v>0</v>
      </c>
      <c r="H412" s="87">
        <v>0.49</v>
      </c>
      <c r="J412" s="28">
        <v>0.06</v>
      </c>
      <c r="K412"/>
      <c r="M412" t="s">
        <v>98</v>
      </c>
      <c r="O412" s="86" t="s">
        <v>25</v>
      </c>
      <c r="Q412"/>
    </row>
    <row r="413" spans="1:17" ht="14.25">
      <c r="A413" s="65">
        <f t="shared" si="0"/>
        <v>1</v>
      </c>
      <c r="D413" s="24" t="s">
        <v>625</v>
      </c>
      <c r="E413" s="85">
        <v>0.31</v>
      </c>
      <c r="G413" s="86">
        <f t="shared" si="2"/>
        <v>0</v>
      </c>
      <c r="H413" s="87">
        <v>0.49</v>
      </c>
      <c r="J413" s="95">
        <v>0.07</v>
      </c>
      <c r="K413"/>
      <c r="M413" t="s">
        <v>98</v>
      </c>
      <c r="O413" s="86" t="s">
        <v>25</v>
      </c>
      <c r="Q413"/>
    </row>
    <row r="414" spans="1:17" ht="14.25">
      <c r="A414" s="65">
        <f t="shared" si="0"/>
        <v>1</v>
      </c>
      <c r="D414" s="24" t="s">
        <v>626</v>
      </c>
      <c r="E414" s="85">
        <v>0.31</v>
      </c>
      <c r="G414" s="86">
        <f t="shared" si="2"/>
        <v>0</v>
      </c>
      <c r="H414" s="87">
        <v>0.49</v>
      </c>
      <c r="J414" s="95">
        <v>0.03</v>
      </c>
      <c r="K414"/>
      <c r="M414" t="s">
        <v>98</v>
      </c>
      <c r="O414" s="86" t="s">
        <v>25</v>
      </c>
      <c r="Q414"/>
    </row>
    <row r="415" spans="1:17" ht="14.25">
      <c r="A415" s="65">
        <f t="shared" si="0"/>
        <v>1</v>
      </c>
      <c r="D415" s="24" t="s">
        <v>627</v>
      </c>
      <c r="E415" s="85">
        <v>0.31</v>
      </c>
      <c r="G415" s="86">
        <f t="shared" si="2"/>
        <v>0</v>
      </c>
      <c r="H415" s="87">
        <v>0.49</v>
      </c>
      <c r="J415" s="95">
        <v>0.07</v>
      </c>
      <c r="K415"/>
      <c r="M415" t="s">
        <v>98</v>
      </c>
      <c r="O415" s="86" t="s">
        <v>25</v>
      </c>
      <c r="Q415"/>
    </row>
    <row r="416" spans="1:17" ht="14.25">
      <c r="A416" s="65">
        <f t="shared" si="0"/>
        <v>1</v>
      </c>
      <c r="D416" s="24" t="s">
        <v>628</v>
      </c>
      <c r="E416" s="85">
        <v>0.31</v>
      </c>
      <c r="G416" s="86">
        <f t="shared" si="2"/>
        <v>0</v>
      </c>
      <c r="H416" s="87">
        <v>0.49</v>
      </c>
      <c r="J416" s="95">
        <v>0.05</v>
      </c>
      <c r="K416"/>
      <c r="L416" t="s">
        <v>349</v>
      </c>
      <c r="M416" t="s">
        <v>98</v>
      </c>
      <c r="O416" s="86" t="s">
        <v>25</v>
      </c>
      <c r="Q416"/>
    </row>
    <row r="417" spans="1:17" ht="14.25">
      <c r="A417" s="65">
        <f t="shared" si="0"/>
        <v>1</v>
      </c>
      <c r="D417" s="24" t="s">
        <v>629</v>
      </c>
      <c r="E417" s="85">
        <v>0.31</v>
      </c>
      <c r="G417" s="86">
        <f t="shared" si="2"/>
        <v>0</v>
      </c>
      <c r="H417" s="87">
        <v>0.49</v>
      </c>
      <c r="J417" s="95">
        <v>0.02</v>
      </c>
      <c r="K417"/>
      <c r="M417" t="s">
        <v>98</v>
      </c>
      <c r="O417" s="86" t="s">
        <v>25</v>
      </c>
      <c r="Q417"/>
    </row>
    <row r="418" spans="1:17" ht="14.25">
      <c r="A418" s="65">
        <f t="shared" si="0"/>
        <v>1</v>
      </c>
      <c r="D418" s="24" t="s">
        <v>630</v>
      </c>
      <c r="E418" s="85">
        <v>0.31</v>
      </c>
      <c r="G418" s="86">
        <f t="shared" si="2"/>
        <v>0</v>
      </c>
      <c r="H418" s="87">
        <v>0.49</v>
      </c>
      <c r="J418" s="95">
        <v>0.06</v>
      </c>
      <c r="K418"/>
      <c r="M418" t="s">
        <v>98</v>
      </c>
      <c r="O418" s="86" t="s">
        <v>25</v>
      </c>
      <c r="Q418"/>
    </row>
    <row r="419" spans="1:17" ht="14.25">
      <c r="A419" s="65">
        <f t="shared" si="0"/>
        <v>1</v>
      </c>
      <c r="D419" s="24" t="s">
        <v>631</v>
      </c>
      <c r="E419" s="85">
        <v>0.31</v>
      </c>
      <c r="G419" s="86">
        <f t="shared" si="2"/>
        <v>0</v>
      </c>
      <c r="H419" s="87">
        <v>0.49</v>
      </c>
      <c r="I419" s="28">
        <v>0.01</v>
      </c>
      <c r="M419" t="s">
        <v>98</v>
      </c>
      <c r="O419" s="86" t="s">
        <v>25</v>
      </c>
      <c r="Q419"/>
    </row>
    <row r="420" spans="1:17" ht="14.25">
      <c r="A420" s="65">
        <f t="shared" si="0"/>
        <v>1</v>
      </c>
      <c r="D420" s="24" t="s">
        <v>632</v>
      </c>
      <c r="E420" s="85">
        <v>0.31</v>
      </c>
      <c r="G420" s="86">
        <f t="shared" si="2"/>
        <v>0</v>
      </c>
      <c r="H420" s="87">
        <v>0.49</v>
      </c>
      <c r="I420" s="28">
        <v>0.02</v>
      </c>
      <c r="M420" t="s">
        <v>98</v>
      </c>
      <c r="O420" s="86" t="s">
        <v>25</v>
      </c>
      <c r="Q420"/>
    </row>
    <row r="421" spans="1:17" ht="14.25">
      <c r="A421" s="65">
        <f t="shared" si="0"/>
        <v>1</v>
      </c>
      <c r="D421" s="24" t="s">
        <v>633</v>
      </c>
      <c r="E421" s="85">
        <v>0.31</v>
      </c>
      <c r="G421" s="86">
        <f t="shared" si="2"/>
        <v>0</v>
      </c>
      <c r="H421" s="87">
        <v>0.49</v>
      </c>
      <c r="J421" s="28">
        <v>0.02</v>
      </c>
      <c r="K421"/>
      <c r="M421" t="s">
        <v>98</v>
      </c>
      <c r="O421" s="86" t="s">
        <v>25</v>
      </c>
      <c r="Q421"/>
    </row>
    <row r="422" spans="1:17" ht="14.25">
      <c r="A422" s="65">
        <f t="shared" si="0"/>
        <v>1</v>
      </c>
      <c r="D422" s="24" t="s">
        <v>634</v>
      </c>
      <c r="E422" s="85">
        <v>0.31</v>
      </c>
      <c r="G422" s="86">
        <f t="shared" si="2"/>
        <v>0</v>
      </c>
      <c r="H422" s="87">
        <v>0.49</v>
      </c>
      <c r="J422" s="95">
        <v>0.07</v>
      </c>
      <c r="K422"/>
      <c r="M422" t="s">
        <v>98</v>
      </c>
      <c r="O422" s="86" t="s">
        <v>25</v>
      </c>
      <c r="Q422"/>
    </row>
    <row r="423" spans="1:17" ht="14.25">
      <c r="A423" s="65">
        <f t="shared" si="0"/>
        <v>1</v>
      </c>
      <c r="D423" s="24" t="s">
        <v>635</v>
      </c>
      <c r="E423" s="85">
        <v>0.31</v>
      </c>
      <c r="G423" s="86">
        <f t="shared" si="2"/>
        <v>0</v>
      </c>
      <c r="H423" s="87">
        <v>0.49</v>
      </c>
      <c r="I423" s="28">
        <v>0.1</v>
      </c>
      <c r="M423" t="s">
        <v>98</v>
      </c>
      <c r="O423" s="86" t="s">
        <v>25</v>
      </c>
      <c r="Q423"/>
    </row>
    <row r="424" spans="1:17" ht="14.25">
      <c r="A424" s="65">
        <f t="shared" si="0"/>
        <v>1</v>
      </c>
      <c r="D424" s="24" t="s">
        <v>636</v>
      </c>
      <c r="E424" s="85">
        <v>0.31</v>
      </c>
      <c r="G424" s="86">
        <f t="shared" si="2"/>
        <v>0</v>
      </c>
      <c r="H424" s="87">
        <v>0.49</v>
      </c>
      <c r="J424" s="28">
        <v>0.07</v>
      </c>
      <c r="K424"/>
      <c r="M424" t="s">
        <v>98</v>
      </c>
      <c r="O424" s="86" t="s">
        <v>25</v>
      </c>
      <c r="Q424"/>
    </row>
    <row r="425" spans="1:17" ht="14.25">
      <c r="A425" s="65">
        <f t="shared" si="0"/>
        <v>1</v>
      </c>
      <c r="D425" s="24" t="s">
        <v>637</v>
      </c>
      <c r="E425" s="85">
        <v>0.31</v>
      </c>
      <c r="G425" s="86">
        <f t="shared" si="2"/>
        <v>0</v>
      </c>
      <c r="H425" s="87">
        <v>0.49</v>
      </c>
      <c r="I425" s="28">
        <v>0.09</v>
      </c>
      <c r="M425" t="s">
        <v>98</v>
      </c>
      <c r="O425" s="86" t="s">
        <v>25</v>
      </c>
      <c r="Q425"/>
    </row>
    <row r="426" spans="1:17" ht="14.25">
      <c r="A426" s="65">
        <f t="shared" si="0"/>
        <v>1</v>
      </c>
      <c r="D426" s="24" t="s">
        <v>638</v>
      </c>
      <c r="E426" s="85">
        <v>0.31</v>
      </c>
      <c r="G426" s="86">
        <f t="shared" si="2"/>
        <v>0</v>
      </c>
      <c r="H426" s="87">
        <v>0.49</v>
      </c>
      <c r="J426" s="95">
        <v>0.02</v>
      </c>
      <c r="K426"/>
      <c r="M426" t="s">
        <v>98</v>
      </c>
      <c r="O426" s="86" t="s">
        <v>25</v>
      </c>
      <c r="Q426"/>
    </row>
    <row r="427" spans="1:17" ht="14.25">
      <c r="A427" s="65">
        <f t="shared" si="0"/>
        <v>1</v>
      </c>
      <c r="D427" s="24" t="s">
        <v>639</v>
      </c>
      <c r="E427" s="85">
        <v>0.31</v>
      </c>
      <c r="G427" s="86">
        <f t="shared" si="2"/>
        <v>0</v>
      </c>
      <c r="H427" s="87">
        <v>0.49</v>
      </c>
      <c r="J427" s="95">
        <v>0.09</v>
      </c>
      <c r="K427"/>
      <c r="M427" t="s">
        <v>98</v>
      </c>
      <c r="O427" s="86" t="s">
        <v>25</v>
      </c>
      <c r="Q427"/>
    </row>
    <row r="428" spans="1:17" ht="14.25">
      <c r="A428" s="65">
        <f t="shared" si="0"/>
        <v>1</v>
      </c>
      <c r="D428" s="24" t="s">
        <v>640</v>
      </c>
      <c r="E428" s="85">
        <v>0.31</v>
      </c>
      <c r="G428" s="86">
        <f t="shared" si="2"/>
        <v>0</v>
      </c>
      <c r="H428" s="87">
        <v>0.49</v>
      </c>
      <c r="I428" s="28">
        <v>0.02</v>
      </c>
      <c r="M428" t="s">
        <v>98</v>
      </c>
      <c r="O428" s="86" t="s">
        <v>25</v>
      </c>
      <c r="Q428"/>
    </row>
    <row r="429" spans="1:17" ht="14.25">
      <c r="A429" s="65">
        <f t="shared" si="0"/>
        <v>1</v>
      </c>
      <c r="D429" s="24" t="s">
        <v>641</v>
      </c>
      <c r="E429" s="85">
        <v>0.31</v>
      </c>
      <c r="G429" s="86">
        <f t="shared" si="2"/>
        <v>0</v>
      </c>
      <c r="H429" s="87">
        <v>0.49</v>
      </c>
      <c r="J429" s="95">
        <v>0.02</v>
      </c>
      <c r="K429"/>
      <c r="M429" t="s">
        <v>98</v>
      </c>
      <c r="O429" s="86" t="s">
        <v>25</v>
      </c>
      <c r="Q429"/>
    </row>
    <row r="430" spans="1:17" ht="14.25">
      <c r="A430" s="65">
        <f t="shared" si="0"/>
        <v>1</v>
      </c>
      <c r="D430" s="24" t="s">
        <v>642</v>
      </c>
      <c r="E430" s="85">
        <v>0.31</v>
      </c>
      <c r="G430" s="86">
        <f t="shared" si="2"/>
        <v>0</v>
      </c>
      <c r="H430" s="87">
        <v>0.49</v>
      </c>
      <c r="J430" s="95">
        <v>0.07</v>
      </c>
      <c r="K430"/>
      <c r="M430" t="s">
        <v>98</v>
      </c>
      <c r="O430" s="86" t="s">
        <v>25</v>
      </c>
      <c r="Q430"/>
    </row>
    <row r="431" spans="1:17" ht="14.25">
      <c r="A431" s="65">
        <f t="shared" si="0"/>
        <v>1</v>
      </c>
      <c r="D431" s="24" t="s">
        <v>643</v>
      </c>
      <c r="E431" s="85">
        <v>0.31</v>
      </c>
      <c r="G431" s="86">
        <f t="shared" si="2"/>
        <v>0</v>
      </c>
      <c r="H431" s="87">
        <v>0.49</v>
      </c>
      <c r="J431" s="95">
        <v>0.05</v>
      </c>
      <c r="K431"/>
      <c r="M431" t="s">
        <v>98</v>
      </c>
      <c r="O431" s="86" t="s">
        <v>25</v>
      </c>
      <c r="Q431"/>
    </row>
    <row r="432" spans="1:17" ht="14.25">
      <c r="A432" s="65">
        <f t="shared" si="0"/>
        <v>1</v>
      </c>
      <c r="D432" s="24" t="s">
        <v>644</v>
      </c>
      <c r="E432" s="85">
        <v>0.31</v>
      </c>
      <c r="G432" s="86">
        <f t="shared" si="2"/>
        <v>0</v>
      </c>
      <c r="H432" s="87">
        <v>0.49</v>
      </c>
      <c r="J432" s="95">
        <v>0.02</v>
      </c>
      <c r="K432"/>
      <c r="M432" t="s">
        <v>98</v>
      </c>
      <c r="O432" s="86" t="s">
        <v>25</v>
      </c>
      <c r="Q432"/>
    </row>
    <row r="433" spans="1:17" ht="14.25">
      <c r="A433" s="65">
        <f t="shared" si="0"/>
        <v>1</v>
      </c>
      <c r="D433" s="24" t="s">
        <v>645</v>
      </c>
      <c r="E433" s="85">
        <v>0.31</v>
      </c>
      <c r="G433" s="86">
        <f t="shared" si="2"/>
        <v>0</v>
      </c>
      <c r="H433" s="87">
        <v>0.49</v>
      </c>
      <c r="J433" s="28">
        <v>0.04</v>
      </c>
      <c r="K433"/>
      <c r="M433" t="s">
        <v>98</v>
      </c>
      <c r="O433" s="86" t="s">
        <v>25</v>
      </c>
      <c r="Q433"/>
    </row>
    <row r="434" spans="1:17" ht="14.25">
      <c r="A434" s="65">
        <f t="shared" si="0"/>
        <v>1</v>
      </c>
      <c r="D434" s="24" t="s">
        <v>646</v>
      </c>
      <c r="E434" s="85">
        <v>0.31</v>
      </c>
      <c r="G434" s="86">
        <f t="shared" si="2"/>
        <v>0</v>
      </c>
      <c r="H434" s="87">
        <v>0.49</v>
      </c>
      <c r="J434" s="28">
        <v>0.04</v>
      </c>
      <c r="K434"/>
      <c r="L434" t="s">
        <v>349</v>
      </c>
      <c r="M434" t="s">
        <v>98</v>
      </c>
      <c r="O434" s="86" t="s">
        <v>25</v>
      </c>
      <c r="Q434"/>
    </row>
    <row r="435" spans="1:17" ht="14.25">
      <c r="A435" s="65">
        <f t="shared" si="0"/>
        <v>1</v>
      </c>
      <c r="D435" s="24" t="s">
        <v>647</v>
      </c>
      <c r="E435" s="85">
        <v>0.31</v>
      </c>
      <c r="G435" s="86">
        <f t="shared" si="2"/>
        <v>0</v>
      </c>
      <c r="H435" s="87">
        <v>0.49</v>
      </c>
      <c r="I435" s="28">
        <v>0.04</v>
      </c>
      <c r="M435" t="s">
        <v>98</v>
      </c>
      <c r="O435" s="86" t="s">
        <v>25</v>
      </c>
      <c r="Q435"/>
    </row>
    <row r="436" spans="1:17" ht="14.25">
      <c r="A436" s="65">
        <f t="shared" si="0"/>
        <v>1</v>
      </c>
      <c r="D436" s="24" t="s">
        <v>648</v>
      </c>
      <c r="E436" s="85">
        <v>0.31</v>
      </c>
      <c r="G436" s="86">
        <f t="shared" si="2"/>
        <v>0</v>
      </c>
      <c r="H436" s="87">
        <v>0.49</v>
      </c>
      <c r="J436" s="95">
        <v>0.02</v>
      </c>
      <c r="K436"/>
      <c r="M436" t="s">
        <v>98</v>
      </c>
      <c r="O436" s="86" t="s">
        <v>25</v>
      </c>
      <c r="Q436"/>
    </row>
    <row r="437" spans="1:17" ht="14.25">
      <c r="A437" s="65">
        <f t="shared" si="0"/>
        <v>1</v>
      </c>
      <c r="D437" s="24" t="s">
        <v>649</v>
      </c>
      <c r="E437" s="85">
        <v>0.31</v>
      </c>
      <c r="G437" s="86">
        <f t="shared" si="2"/>
        <v>0</v>
      </c>
      <c r="H437" s="87">
        <v>0.49</v>
      </c>
      <c r="I437" s="28">
        <v>0.08</v>
      </c>
      <c r="M437" t="s">
        <v>98</v>
      </c>
      <c r="O437" s="86" t="s">
        <v>25</v>
      </c>
      <c r="Q437"/>
    </row>
    <row r="438" spans="1:17" ht="14.25">
      <c r="A438" s="65">
        <f t="shared" si="0"/>
        <v>1</v>
      </c>
      <c r="D438" s="24" t="s">
        <v>650</v>
      </c>
      <c r="E438" s="85">
        <v>0.31</v>
      </c>
      <c r="G438" s="86">
        <f t="shared" si="2"/>
        <v>0</v>
      </c>
      <c r="H438" s="30">
        <f>3/lpp</f>
        <v>0.025</v>
      </c>
      <c r="J438" s="95">
        <v>0.11</v>
      </c>
      <c r="M438" t="s">
        <v>98</v>
      </c>
      <c r="O438" s="86" t="s">
        <v>25</v>
      </c>
      <c r="Q438"/>
    </row>
    <row r="439" spans="1:17" ht="14.25">
      <c r="A439" s="65">
        <f t="shared" si="0"/>
        <v>1</v>
      </c>
      <c r="D439" s="24" t="s">
        <v>651</v>
      </c>
      <c r="E439" s="85">
        <v>0.31</v>
      </c>
      <c r="G439" s="86">
        <f t="shared" si="2"/>
        <v>0</v>
      </c>
      <c r="H439" s="30">
        <f>14/lpp</f>
        <v>0.11666666666666667</v>
      </c>
      <c r="J439" s="95">
        <v>0.08</v>
      </c>
      <c r="M439" t="s">
        <v>98</v>
      </c>
      <c r="O439" s="86" t="s">
        <v>25</v>
      </c>
      <c r="Q439"/>
    </row>
    <row r="440" spans="1:17" ht="14.25">
      <c r="A440" s="65">
        <f t="shared" si="0"/>
        <v>1</v>
      </c>
      <c r="D440" s="24" t="s">
        <v>652</v>
      </c>
      <c r="E440" s="85">
        <v>0.31</v>
      </c>
      <c r="G440" s="86">
        <f t="shared" si="2"/>
        <v>0</v>
      </c>
      <c r="H440" s="30">
        <f aca="true" t="shared" si="8" ref="H440:H441">4/lpp</f>
        <v>0.03333333333333333</v>
      </c>
      <c r="J440" s="95">
        <v>0.04</v>
      </c>
      <c r="M440" t="s">
        <v>98</v>
      </c>
      <c r="O440" s="86" t="s">
        <v>25</v>
      </c>
      <c r="Q440"/>
    </row>
    <row r="441" spans="1:17" ht="14.25">
      <c r="A441" s="65">
        <f t="shared" si="0"/>
        <v>1</v>
      </c>
      <c r="D441" s="24" t="s">
        <v>653</v>
      </c>
      <c r="E441" s="85">
        <v>0.31</v>
      </c>
      <c r="G441" s="86">
        <f t="shared" si="2"/>
        <v>0</v>
      </c>
      <c r="H441" s="30">
        <f t="shared" si="8"/>
        <v>0.03333333333333333</v>
      </c>
      <c r="J441" s="28">
        <v>0.09</v>
      </c>
      <c r="M441" t="s">
        <v>98</v>
      </c>
      <c r="O441" s="86" t="s">
        <v>25</v>
      </c>
      <c r="Q441"/>
    </row>
    <row r="442" spans="1:17" ht="14.25">
      <c r="A442" s="65">
        <f t="shared" si="0"/>
        <v>1</v>
      </c>
      <c r="D442" s="24" t="s">
        <v>654</v>
      </c>
      <c r="E442" s="85">
        <v>0.31</v>
      </c>
      <c r="G442" s="86">
        <f t="shared" si="2"/>
        <v>0</v>
      </c>
      <c r="H442" s="30">
        <f>13/lpp</f>
        <v>0.10833333333333334</v>
      </c>
      <c r="I442" s="28">
        <v>0.03</v>
      </c>
      <c r="M442" t="s">
        <v>98</v>
      </c>
      <c r="O442" s="86" t="s">
        <v>25</v>
      </c>
      <c r="Q442"/>
    </row>
    <row r="443" spans="1:17" ht="14.25">
      <c r="A443" s="65">
        <f t="shared" si="0"/>
        <v>1</v>
      </c>
      <c r="D443" s="24" t="s">
        <v>655</v>
      </c>
      <c r="E443" s="85">
        <v>0.31</v>
      </c>
      <c r="G443" s="86">
        <f t="shared" si="2"/>
        <v>0</v>
      </c>
      <c r="H443" s="30">
        <f>2/lpp</f>
        <v>0.016666666666666666</v>
      </c>
      <c r="J443" s="95">
        <v>0.05</v>
      </c>
      <c r="M443" t="s">
        <v>98</v>
      </c>
      <c r="O443" s="86" t="s">
        <v>25</v>
      </c>
      <c r="Q443"/>
    </row>
    <row r="444" spans="1:17" ht="14.25">
      <c r="A444" s="65">
        <f t="shared" si="0"/>
        <v>1</v>
      </c>
      <c r="D444" s="24" t="s">
        <v>656</v>
      </c>
      <c r="E444" s="85">
        <v>0.31</v>
      </c>
      <c r="G444" s="86">
        <f t="shared" si="2"/>
        <v>0</v>
      </c>
      <c r="H444" s="30">
        <f aca="true" t="shared" si="9" ref="H444:H445">9/lpp</f>
        <v>0.075</v>
      </c>
      <c r="J444" s="95">
        <v>0.08</v>
      </c>
      <c r="M444" t="s">
        <v>98</v>
      </c>
      <c r="O444" s="86" t="s">
        <v>25</v>
      </c>
      <c r="Q444"/>
    </row>
    <row r="445" spans="1:17" ht="14.25">
      <c r="A445" s="65">
        <f t="shared" si="0"/>
        <v>1</v>
      </c>
      <c r="D445" s="24" t="s">
        <v>657</v>
      </c>
      <c r="E445" s="85">
        <v>0.31</v>
      </c>
      <c r="G445" s="86">
        <f t="shared" si="2"/>
        <v>0</v>
      </c>
      <c r="H445" s="30">
        <f t="shared" si="9"/>
        <v>0.075</v>
      </c>
      <c r="J445" s="28">
        <v>0.01</v>
      </c>
      <c r="M445" t="s">
        <v>98</v>
      </c>
      <c r="O445" s="86" t="s">
        <v>25</v>
      </c>
      <c r="Q445"/>
    </row>
    <row r="446" spans="1:17" ht="14.25">
      <c r="A446" s="65">
        <f t="shared" si="0"/>
        <v>1</v>
      </c>
      <c r="D446" s="24" t="s">
        <v>658</v>
      </c>
      <c r="E446" s="85">
        <v>0.31</v>
      </c>
      <c r="G446" s="86">
        <f t="shared" si="2"/>
        <v>0</v>
      </c>
      <c r="H446" s="30">
        <f>20/lpp</f>
        <v>0.16666666666666666</v>
      </c>
      <c r="J446" s="95">
        <v>0.13</v>
      </c>
      <c r="M446" t="s">
        <v>98</v>
      </c>
      <c r="O446" s="86" t="s">
        <v>25</v>
      </c>
      <c r="Q446"/>
    </row>
    <row r="447" spans="1:17" ht="14.25">
      <c r="A447" s="65">
        <f t="shared" si="0"/>
        <v>1</v>
      </c>
      <c r="D447" s="24" t="s">
        <v>659</v>
      </c>
      <c r="E447" s="85">
        <v>0.31</v>
      </c>
      <c r="G447" s="86">
        <f t="shared" si="2"/>
        <v>0</v>
      </c>
      <c r="H447" s="30">
        <f>15/lpp</f>
        <v>0.125</v>
      </c>
      <c r="J447" s="95">
        <v>0.15</v>
      </c>
      <c r="L447" t="s">
        <v>349</v>
      </c>
      <c r="M447" t="s">
        <v>98</v>
      </c>
      <c r="O447" s="86" t="s">
        <v>25</v>
      </c>
      <c r="Q447"/>
    </row>
    <row r="448" spans="1:17" ht="14.25">
      <c r="A448" s="65">
        <f t="shared" si="0"/>
        <v>1</v>
      </c>
      <c r="D448" s="24" t="s">
        <v>660</v>
      </c>
      <c r="E448" s="85">
        <v>0.31</v>
      </c>
      <c r="G448" s="86">
        <f t="shared" si="2"/>
        <v>0</v>
      </c>
      <c r="H448" s="30">
        <f>3/lpp</f>
        <v>0.025</v>
      </c>
      <c r="J448" s="28">
        <v>0.01</v>
      </c>
      <c r="M448" t="s">
        <v>98</v>
      </c>
      <c r="O448" s="86" t="s">
        <v>25</v>
      </c>
      <c r="Q448"/>
    </row>
    <row r="449" spans="1:17" ht="14.25">
      <c r="A449" s="65">
        <f t="shared" si="0"/>
        <v>1</v>
      </c>
      <c r="D449" s="24" t="s">
        <v>661</v>
      </c>
      <c r="E449" s="85">
        <v>0.31</v>
      </c>
      <c r="G449" s="86">
        <f t="shared" si="2"/>
        <v>0</v>
      </c>
      <c r="H449" s="87">
        <v>0.49</v>
      </c>
      <c r="J449" s="95">
        <v>0.09</v>
      </c>
      <c r="K449"/>
      <c r="M449" t="s">
        <v>98</v>
      </c>
      <c r="O449" s="86" t="s">
        <v>25</v>
      </c>
      <c r="Q449"/>
    </row>
    <row r="450" spans="1:17" ht="14.25">
      <c r="A450" s="65">
        <f t="shared" si="0"/>
        <v>1</v>
      </c>
      <c r="D450" s="24" t="s">
        <v>662</v>
      </c>
      <c r="E450" s="85">
        <v>0.31</v>
      </c>
      <c r="G450" s="86">
        <f t="shared" si="2"/>
        <v>0</v>
      </c>
      <c r="H450" s="87">
        <v>0.49</v>
      </c>
      <c r="J450" s="95">
        <v>0.05</v>
      </c>
      <c r="K450"/>
      <c r="M450" t="s">
        <v>98</v>
      </c>
      <c r="O450" s="86" t="s">
        <v>25</v>
      </c>
      <c r="Q450"/>
    </row>
    <row r="451" spans="1:17" ht="14.25">
      <c r="A451" s="65">
        <f t="shared" si="0"/>
        <v>1</v>
      </c>
      <c r="D451" s="24" t="s">
        <v>663</v>
      </c>
      <c r="E451" s="85">
        <v>0.31</v>
      </c>
      <c r="G451" s="86">
        <f t="shared" si="2"/>
        <v>0</v>
      </c>
      <c r="H451" s="87">
        <v>0.49</v>
      </c>
      <c r="I451" s="28">
        <v>0.06</v>
      </c>
      <c r="M451" t="s">
        <v>98</v>
      </c>
      <c r="O451" s="86" t="s">
        <v>25</v>
      </c>
      <c r="Q451"/>
    </row>
    <row r="452" spans="1:17" ht="14.25">
      <c r="A452" s="65">
        <f t="shared" si="0"/>
        <v>1</v>
      </c>
      <c r="D452" s="24" t="s">
        <v>664</v>
      </c>
      <c r="E452" s="85">
        <v>0.31</v>
      </c>
      <c r="G452" s="86">
        <f t="shared" si="2"/>
        <v>0</v>
      </c>
      <c r="H452" s="87">
        <v>0.49</v>
      </c>
      <c r="J452" s="95">
        <v>0.05</v>
      </c>
      <c r="K452"/>
      <c r="L452" t="s">
        <v>349</v>
      </c>
      <c r="M452" t="s">
        <v>98</v>
      </c>
      <c r="O452" s="86" t="s">
        <v>25</v>
      </c>
      <c r="Q452"/>
    </row>
    <row r="453" spans="4:17" ht="14.25">
      <c r="D453" s="24" t="s">
        <v>665</v>
      </c>
      <c r="E453" s="96">
        <v>30</v>
      </c>
      <c r="F453"/>
      <c r="G453"/>
      <c r="J453" s="67"/>
      <c r="K453"/>
      <c r="M453" t="s">
        <v>98</v>
      </c>
      <c r="Q453"/>
    </row>
    <row r="454" spans="4:17" ht="14.25">
      <c r="D454" s="24" t="s">
        <v>666</v>
      </c>
      <c r="E454" s="96">
        <v>30</v>
      </c>
      <c r="F454"/>
      <c r="G454"/>
      <c r="J454" s="67"/>
      <c r="K454"/>
      <c r="M454" t="s">
        <v>98</v>
      </c>
      <c r="Q454"/>
    </row>
    <row r="455" spans="4:17" ht="14.25">
      <c r="D455" s="24" t="s">
        <v>667</v>
      </c>
      <c r="E455" s="96">
        <v>30</v>
      </c>
      <c r="F455"/>
      <c r="G455"/>
      <c r="J455" s="67"/>
      <c r="K455"/>
      <c r="M455" t="s">
        <v>98</v>
      </c>
      <c r="Q455"/>
    </row>
    <row r="456" spans="4:17" ht="14.25">
      <c r="D456" s="24" t="s">
        <v>668</v>
      </c>
      <c r="E456" s="96">
        <v>30</v>
      </c>
      <c r="F456"/>
      <c r="G456"/>
      <c r="J456" s="67"/>
      <c r="K456"/>
      <c r="M456" t="s">
        <v>98</v>
      </c>
      <c r="Q456"/>
    </row>
    <row r="457" spans="4:17" ht="14.25">
      <c r="D457" s="24" t="s">
        <v>669</v>
      </c>
      <c r="E457" s="96">
        <v>30</v>
      </c>
      <c r="F457"/>
      <c r="G457"/>
      <c r="J457" s="67"/>
      <c r="K457"/>
      <c r="M457" t="s">
        <v>98</v>
      </c>
      <c r="Q457"/>
    </row>
    <row r="458" spans="4:17" ht="14.25">
      <c r="D458" s="24" t="s">
        <v>670</v>
      </c>
      <c r="E458" s="96">
        <v>30</v>
      </c>
      <c r="F458"/>
      <c r="G458"/>
      <c r="J458" s="67"/>
      <c r="K458"/>
      <c r="M458" t="s">
        <v>98</v>
      </c>
      <c r="Q458"/>
    </row>
    <row r="459" spans="4:17" ht="14.25">
      <c r="D459" s="24" t="s">
        <v>671</v>
      </c>
      <c r="E459" s="96">
        <v>30</v>
      </c>
      <c r="F459"/>
      <c r="G459"/>
      <c r="J459" s="67"/>
      <c r="K459"/>
      <c r="M459" t="s">
        <v>98</v>
      </c>
      <c r="Q459"/>
    </row>
    <row r="460" spans="4:17" ht="14.25">
      <c r="D460" s="24" t="s">
        <v>672</v>
      </c>
      <c r="E460" s="96">
        <v>30</v>
      </c>
      <c r="F460"/>
      <c r="G460"/>
      <c r="J460" s="67"/>
      <c r="K460"/>
      <c r="M460" t="s">
        <v>98</v>
      </c>
      <c r="Q460"/>
    </row>
    <row r="461" spans="4:17" ht="14.25">
      <c r="D461" s="24" t="s">
        <v>673</v>
      </c>
      <c r="E461" s="96">
        <v>30</v>
      </c>
      <c r="F461"/>
      <c r="G461"/>
      <c r="J461" s="67"/>
      <c r="K461"/>
      <c r="M461" t="s">
        <v>98</v>
      </c>
      <c r="Q461"/>
    </row>
    <row r="462" spans="4:17" ht="14.25">
      <c r="D462" s="24" t="s">
        <v>674</v>
      </c>
      <c r="E462" s="96">
        <v>30</v>
      </c>
      <c r="F462"/>
      <c r="G462"/>
      <c r="J462" s="67"/>
      <c r="K462"/>
      <c r="M462" t="s">
        <v>98</v>
      </c>
      <c r="Q462"/>
    </row>
    <row r="463" spans="4:17" ht="14.25">
      <c r="D463" s="24" t="s">
        <v>675</v>
      </c>
      <c r="E463" s="96">
        <v>30</v>
      </c>
      <c r="F463"/>
      <c r="G463"/>
      <c r="J463" s="67"/>
      <c r="K463"/>
      <c r="M463" t="s">
        <v>98</v>
      </c>
      <c r="Q463"/>
    </row>
    <row r="464" spans="4:17" ht="14.25">
      <c r="D464" s="24" t="s">
        <v>676</v>
      </c>
      <c r="E464" s="96">
        <v>30</v>
      </c>
      <c r="F464"/>
      <c r="G464"/>
      <c r="J464" s="67"/>
      <c r="K464"/>
      <c r="M464" t="s">
        <v>98</v>
      </c>
      <c r="Q464"/>
    </row>
    <row r="465" spans="4:17" ht="14.25">
      <c r="D465" s="24" t="s">
        <v>677</v>
      </c>
      <c r="E465" s="96">
        <v>30</v>
      </c>
      <c r="F465"/>
      <c r="G465"/>
      <c r="J465" s="67"/>
      <c r="K465"/>
      <c r="M465" t="s">
        <v>98</v>
      </c>
      <c r="Q465"/>
    </row>
    <row r="466" spans="4:17" ht="14.25">
      <c r="D466" s="24" t="s">
        <v>678</v>
      </c>
      <c r="E466" s="96">
        <v>30</v>
      </c>
      <c r="F466"/>
      <c r="G466"/>
      <c r="J466" s="67"/>
      <c r="K466"/>
      <c r="M466" t="s">
        <v>98</v>
      </c>
      <c r="Q466"/>
    </row>
    <row r="467" spans="4:17" ht="14.25">
      <c r="D467" s="24" t="s">
        <v>679</v>
      </c>
      <c r="E467" s="96">
        <v>30</v>
      </c>
      <c r="F467"/>
      <c r="G467"/>
      <c r="J467" s="67"/>
      <c r="K467"/>
      <c r="M467" t="s">
        <v>98</v>
      </c>
      <c r="Q467"/>
    </row>
    <row r="468" spans="4:17" ht="14.25">
      <c r="D468" s="24" t="s">
        <v>680</v>
      </c>
      <c r="E468" s="96">
        <v>30</v>
      </c>
      <c r="F468"/>
      <c r="G468"/>
      <c r="J468" s="67"/>
      <c r="K468"/>
      <c r="M468" t="s">
        <v>98</v>
      </c>
      <c r="Q468"/>
    </row>
    <row r="469" spans="4:17" ht="14.25">
      <c r="D469" s="24" t="s">
        <v>681</v>
      </c>
      <c r="E469" s="96">
        <v>30</v>
      </c>
      <c r="F469"/>
      <c r="G469"/>
      <c r="J469" s="67"/>
      <c r="K469"/>
      <c r="M469" t="s">
        <v>98</v>
      </c>
      <c r="Q469"/>
    </row>
    <row r="470" spans="4:17" ht="14.25">
      <c r="D470" s="24" t="s">
        <v>682</v>
      </c>
      <c r="E470" s="96">
        <v>30</v>
      </c>
      <c r="F470"/>
      <c r="G470"/>
      <c r="J470" s="67"/>
      <c r="K470"/>
      <c r="M470" t="s">
        <v>98</v>
      </c>
      <c r="Q470"/>
    </row>
    <row r="471" spans="4:17" ht="14.25">
      <c r="D471" s="24" t="s">
        <v>683</v>
      </c>
      <c r="E471" s="96">
        <v>30</v>
      </c>
      <c r="F471"/>
      <c r="G471"/>
      <c r="J471" s="67"/>
      <c r="K471"/>
      <c r="M471" t="s">
        <v>98</v>
      </c>
      <c r="Q471"/>
    </row>
    <row r="472" spans="4:17" ht="14.25">
      <c r="D472" s="24" t="s">
        <v>684</v>
      </c>
      <c r="E472" s="96">
        <v>30</v>
      </c>
      <c r="F472"/>
      <c r="G472"/>
      <c r="J472" s="67"/>
      <c r="K472"/>
      <c r="M472" t="s">
        <v>98</v>
      </c>
      <c r="Q472"/>
    </row>
    <row r="473" spans="4:17" ht="14.25">
      <c r="D473" s="24" t="s">
        <v>685</v>
      </c>
      <c r="E473" s="96">
        <v>30</v>
      </c>
      <c r="F473"/>
      <c r="G473"/>
      <c r="J473" s="67"/>
      <c r="K473"/>
      <c r="M473" t="s">
        <v>98</v>
      </c>
      <c r="Q473"/>
    </row>
    <row r="474" spans="4:17" ht="14.25">
      <c r="D474" s="24" t="s">
        <v>686</v>
      </c>
      <c r="E474" s="96">
        <v>30</v>
      </c>
      <c r="F474"/>
      <c r="G474"/>
      <c r="J474" s="67"/>
      <c r="K474"/>
      <c r="M474" t="s">
        <v>98</v>
      </c>
      <c r="Q474"/>
    </row>
    <row r="475" spans="4:17" ht="14.25">
      <c r="D475" s="24" t="s">
        <v>687</v>
      </c>
      <c r="E475" s="96">
        <v>30</v>
      </c>
      <c r="F475"/>
      <c r="G475"/>
      <c r="J475" s="67"/>
      <c r="K475"/>
      <c r="M475" t="s">
        <v>98</v>
      </c>
      <c r="Q475"/>
    </row>
    <row r="476" spans="4:17" ht="14.25">
      <c r="D476" s="24" t="s">
        <v>688</v>
      </c>
      <c r="E476" s="96">
        <v>30</v>
      </c>
      <c r="F476"/>
      <c r="G476"/>
      <c r="J476" s="67"/>
      <c r="K476"/>
      <c r="M476" t="s">
        <v>98</v>
      </c>
      <c r="Q476"/>
    </row>
    <row r="477" spans="4:17" ht="14.25">
      <c r="D477" s="24" t="s">
        <v>689</v>
      </c>
      <c r="E477" s="96">
        <v>30</v>
      </c>
      <c r="F477"/>
      <c r="G477"/>
      <c r="J477" s="67"/>
      <c r="K477"/>
      <c r="M477" t="s">
        <v>98</v>
      </c>
      <c r="Q477"/>
    </row>
    <row r="478" spans="4:17" ht="14.25">
      <c r="D478" s="24" t="s">
        <v>690</v>
      </c>
      <c r="E478" s="96">
        <v>30</v>
      </c>
      <c r="F478"/>
      <c r="G478"/>
      <c r="J478" s="67"/>
      <c r="K478"/>
      <c r="M478" t="s">
        <v>98</v>
      </c>
      <c r="Q478"/>
    </row>
    <row r="479" spans="4:17" ht="14.25">
      <c r="D479" s="24" t="s">
        <v>691</v>
      </c>
      <c r="E479" s="96">
        <v>30</v>
      </c>
      <c r="F479"/>
      <c r="G479"/>
      <c r="J479" s="67"/>
      <c r="K479"/>
      <c r="M479" t="s">
        <v>98</v>
      </c>
      <c r="Q479"/>
    </row>
    <row r="480" spans="4:17" ht="14.25">
      <c r="D480" s="24" t="s">
        <v>692</v>
      </c>
      <c r="E480" s="96">
        <v>30</v>
      </c>
      <c r="F480"/>
      <c r="G480"/>
      <c r="J480" s="67"/>
      <c r="K480"/>
      <c r="M480" t="s">
        <v>98</v>
      </c>
      <c r="Q480"/>
    </row>
    <row r="481" spans="4:17" ht="14.25">
      <c r="D481" s="24" t="s">
        <v>693</v>
      </c>
      <c r="E481" s="96">
        <v>30</v>
      </c>
      <c r="F481"/>
      <c r="G481"/>
      <c r="J481" s="67"/>
      <c r="K481"/>
      <c r="M481" t="s">
        <v>98</v>
      </c>
      <c r="Q481"/>
    </row>
    <row r="482" spans="4:17" ht="14.25">
      <c r="D482" s="24" t="s">
        <v>694</v>
      </c>
      <c r="E482" s="96">
        <v>30</v>
      </c>
      <c r="F482"/>
      <c r="G482"/>
      <c r="J482" s="67"/>
      <c r="K482"/>
      <c r="M482" t="s">
        <v>98</v>
      </c>
      <c r="Q482"/>
    </row>
    <row r="483" spans="4:17" ht="14.25">
      <c r="D483" s="24" t="s">
        <v>695</v>
      </c>
      <c r="E483" s="96">
        <v>30</v>
      </c>
      <c r="F483"/>
      <c r="G483"/>
      <c r="J483" s="67"/>
      <c r="K483"/>
      <c r="M483" t="s">
        <v>98</v>
      </c>
      <c r="Q483"/>
    </row>
    <row r="484" spans="4:17" ht="14.25">
      <c r="D484" s="24" t="s">
        <v>696</v>
      </c>
      <c r="E484" s="96">
        <v>30</v>
      </c>
      <c r="F484"/>
      <c r="G484"/>
      <c r="J484" s="67"/>
      <c r="K484"/>
      <c r="M484" t="s">
        <v>98</v>
      </c>
      <c r="Q484"/>
    </row>
    <row r="485" spans="4:17" ht="14.25">
      <c r="D485" s="24" t="s">
        <v>697</v>
      </c>
      <c r="E485" s="96">
        <v>30</v>
      </c>
      <c r="F485"/>
      <c r="G485"/>
      <c r="J485" s="67"/>
      <c r="K485"/>
      <c r="M485" t="s">
        <v>98</v>
      </c>
      <c r="Q485"/>
    </row>
    <row r="486" spans="4:17" ht="14.25">
      <c r="D486" s="24" t="s">
        <v>698</v>
      </c>
      <c r="E486" s="96">
        <v>30</v>
      </c>
      <c r="F486"/>
      <c r="G486"/>
      <c r="J486" s="67"/>
      <c r="K486"/>
      <c r="M486" t="s">
        <v>98</v>
      </c>
      <c r="Q486"/>
    </row>
    <row r="487" spans="4:17" ht="14.25">
      <c r="D487" s="24" t="s">
        <v>699</v>
      </c>
      <c r="E487" s="96">
        <v>30</v>
      </c>
      <c r="F487"/>
      <c r="G487"/>
      <c r="J487" s="67"/>
      <c r="K487"/>
      <c r="M487" t="s">
        <v>98</v>
      </c>
      <c r="Q487"/>
    </row>
    <row r="488" spans="4:17" ht="14.25">
      <c r="D488" s="24" t="s">
        <v>700</v>
      </c>
      <c r="E488" s="96">
        <v>30</v>
      </c>
      <c r="F488"/>
      <c r="G488"/>
      <c r="J488" s="67"/>
      <c r="K488"/>
      <c r="M488" t="s">
        <v>98</v>
      </c>
      <c r="Q488"/>
    </row>
    <row r="489" spans="4:17" ht="14.25">
      <c r="D489" s="24" t="s">
        <v>701</v>
      </c>
      <c r="E489" s="96">
        <v>30</v>
      </c>
      <c r="F489"/>
      <c r="G489"/>
      <c r="J489" s="67"/>
      <c r="K489"/>
      <c r="M489" t="s">
        <v>98</v>
      </c>
      <c r="Q489"/>
    </row>
    <row r="490" spans="4:17" ht="14.25">
      <c r="D490" s="24" t="s">
        <v>702</v>
      </c>
      <c r="E490" s="96">
        <v>30</v>
      </c>
      <c r="F490"/>
      <c r="G490"/>
      <c r="J490" s="67"/>
      <c r="K490"/>
      <c r="M490" t="s">
        <v>98</v>
      </c>
      <c r="Q490"/>
    </row>
    <row r="491" spans="4:17" ht="14.25">
      <c r="D491" s="24" t="s">
        <v>703</v>
      </c>
      <c r="E491" s="96">
        <v>30</v>
      </c>
      <c r="F491"/>
      <c r="G491"/>
      <c r="J491" s="67"/>
      <c r="K491"/>
      <c r="M491" t="s">
        <v>98</v>
      </c>
      <c r="Q491"/>
    </row>
    <row r="492" spans="4:17" ht="14.25">
      <c r="D492" s="24" t="s">
        <v>704</v>
      </c>
      <c r="E492" s="96">
        <v>30</v>
      </c>
      <c r="F492"/>
      <c r="G492"/>
      <c r="J492" s="67"/>
      <c r="K492"/>
      <c r="M492" t="s">
        <v>98</v>
      </c>
      <c r="Q492"/>
    </row>
    <row r="493" spans="4:17" ht="14.25">
      <c r="D493" s="24" t="s">
        <v>705</v>
      </c>
      <c r="E493" s="96">
        <v>30</v>
      </c>
      <c r="F493"/>
      <c r="G493"/>
      <c r="J493" s="67"/>
      <c r="K493"/>
      <c r="M493" t="s">
        <v>98</v>
      </c>
      <c r="Q493"/>
    </row>
    <row r="494" spans="4:17" ht="14.25">
      <c r="D494" s="24" t="s">
        <v>706</v>
      </c>
      <c r="E494" s="96">
        <v>30</v>
      </c>
      <c r="F494"/>
      <c r="G494"/>
      <c r="J494" s="67"/>
      <c r="K494"/>
      <c r="M494" t="s">
        <v>98</v>
      </c>
      <c r="Q494"/>
    </row>
    <row r="495" spans="4:17" ht="14.25">
      <c r="D495" s="24" t="s">
        <v>707</v>
      </c>
      <c r="E495" s="96">
        <v>30</v>
      </c>
      <c r="F495"/>
      <c r="G495"/>
      <c r="J495" s="67"/>
      <c r="K495"/>
      <c r="M495" t="s">
        <v>98</v>
      </c>
      <c r="Q495"/>
    </row>
    <row r="496" spans="4:17" ht="14.25">
      <c r="D496" s="24" t="s">
        <v>708</v>
      </c>
      <c r="E496" s="96">
        <v>30</v>
      </c>
      <c r="F496"/>
      <c r="G496"/>
      <c r="J496" s="67"/>
      <c r="K496"/>
      <c r="M496" t="s">
        <v>98</v>
      </c>
      <c r="Q496"/>
    </row>
    <row r="497" spans="4:17" ht="14.25">
      <c r="D497" s="24" t="s">
        <v>709</v>
      </c>
      <c r="E497" s="96">
        <v>30</v>
      </c>
      <c r="F497"/>
      <c r="G497"/>
      <c r="J497" s="67"/>
      <c r="K497"/>
      <c r="M497" t="s">
        <v>98</v>
      </c>
      <c r="Q497"/>
    </row>
    <row r="498" spans="4:17" ht="14.25">
      <c r="D498" s="24" t="s">
        <v>710</v>
      </c>
      <c r="E498" s="96">
        <v>30</v>
      </c>
      <c r="F498"/>
      <c r="G498"/>
      <c r="J498" s="67"/>
      <c r="K498"/>
      <c r="M498" t="s">
        <v>98</v>
      </c>
      <c r="Q498"/>
    </row>
    <row r="499" spans="4:17" ht="14.25">
      <c r="D499" s="24" t="s">
        <v>711</v>
      </c>
      <c r="E499" s="96">
        <v>29</v>
      </c>
      <c r="F499"/>
      <c r="G499"/>
      <c r="J499" s="67"/>
      <c r="K499"/>
      <c r="M499" t="s">
        <v>98</v>
      </c>
      <c r="Q499"/>
    </row>
    <row r="500" spans="4:17" ht="14.25">
      <c r="D500" s="24" t="s">
        <v>712</v>
      </c>
      <c r="E500" s="96">
        <v>29</v>
      </c>
      <c r="F500"/>
      <c r="G500"/>
      <c r="J500" s="67"/>
      <c r="K500"/>
      <c r="M500" t="s">
        <v>98</v>
      </c>
      <c r="Q500"/>
    </row>
    <row r="501" spans="4:17" ht="14.25">
      <c r="D501" s="24" t="s">
        <v>713</v>
      </c>
      <c r="E501" s="96">
        <v>29</v>
      </c>
      <c r="F501"/>
      <c r="G501"/>
      <c r="J501" s="67"/>
      <c r="K501"/>
      <c r="M501" t="s">
        <v>98</v>
      </c>
      <c r="Q501"/>
    </row>
    <row r="502" spans="4:17" ht="14.25">
      <c r="D502" s="24" t="s">
        <v>714</v>
      </c>
      <c r="E502" s="96">
        <v>29</v>
      </c>
      <c r="F502"/>
      <c r="G502"/>
      <c r="J502" s="67"/>
      <c r="K502"/>
      <c r="M502" t="s">
        <v>98</v>
      </c>
      <c r="Q502"/>
    </row>
    <row r="503" spans="4:17" ht="14.25">
      <c r="D503" s="24" t="s">
        <v>715</v>
      </c>
      <c r="E503" s="96">
        <v>29</v>
      </c>
      <c r="F503"/>
      <c r="G503"/>
      <c r="J503" s="67"/>
      <c r="K503"/>
      <c r="M503" t="s">
        <v>98</v>
      </c>
      <c r="Q503"/>
    </row>
    <row r="504" spans="4:17" ht="14.25">
      <c r="D504" s="24" t="s">
        <v>716</v>
      </c>
      <c r="E504" s="96">
        <v>29</v>
      </c>
      <c r="F504"/>
      <c r="G504"/>
      <c r="J504" s="67"/>
      <c r="K504"/>
      <c r="M504" t="s">
        <v>98</v>
      </c>
      <c r="Q504"/>
    </row>
    <row r="505" spans="4:17" ht="14.25">
      <c r="D505" s="24" t="s">
        <v>717</v>
      </c>
      <c r="E505" s="96">
        <v>29</v>
      </c>
      <c r="F505"/>
      <c r="G505"/>
      <c r="J505" s="67"/>
      <c r="K505"/>
      <c r="M505" t="s">
        <v>98</v>
      </c>
      <c r="Q505"/>
    </row>
    <row r="506" spans="4:17" ht="14.25">
      <c r="D506" s="24" t="s">
        <v>718</v>
      </c>
      <c r="E506" s="96">
        <v>29</v>
      </c>
      <c r="F506"/>
      <c r="G506"/>
      <c r="J506" s="67"/>
      <c r="K506"/>
      <c r="M506" t="s">
        <v>98</v>
      </c>
      <c r="Q506"/>
    </row>
    <row r="507" spans="4:17" ht="14.25">
      <c r="D507" s="24" t="s">
        <v>719</v>
      </c>
      <c r="E507" s="96">
        <v>29</v>
      </c>
      <c r="F507"/>
      <c r="G507"/>
      <c r="J507" s="67"/>
      <c r="K507"/>
      <c r="M507" t="s">
        <v>98</v>
      </c>
      <c r="Q507"/>
    </row>
    <row r="508" spans="4:17" ht="14.25">
      <c r="D508" s="24" t="s">
        <v>720</v>
      </c>
      <c r="E508" s="96">
        <v>29</v>
      </c>
      <c r="F508"/>
      <c r="G508"/>
      <c r="J508" s="67"/>
      <c r="K508"/>
      <c r="M508" t="s">
        <v>98</v>
      </c>
      <c r="Q508"/>
    </row>
    <row r="509" spans="4:17" ht="14.25">
      <c r="D509" s="24" t="s">
        <v>721</v>
      </c>
      <c r="E509" s="96">
        <v>29</v>
      </c>
      <c r="F509"/>
      <c r="G509"/>
      <c r="J509" s="67"/>
      <c r="K509"/>
      <c r="M509" t="s">
        <v>98</v>
      </c>
      <c r="Q509"/>
    </row>
    <row r="510" spans="4:17" ht="14.25">
      <c r="D510" s="24" t="s">
        <v>722</v>
      </c>
      <c r="E510" s="96">
        <v>29</v>
      </c>
      <c r="F510"/>
      <c r="G510"/>
      <c r="J510" s="67"/>
      <c r="K510"/>
      <c r="M510" t="s">
        <v>98</v>
      </c>
      <c r="Q510"/>
    </row>
    <row r="511" spans="4:17" ht="14.25">
      <c r="D511" s="24" t="s">
        <v>723</v>
      </c>
      <c r="E511" s="96">
        <v>29</v>
      </c>
      <c r="F511"/>
      <c r="G511"/>
      <c r="J511" s="67"/>
      <c r="K511"/>
      <c r="M511" t="s">
        <v>98</v>
      </c>
      <c r="Q511"/>
    </row>
    <row r="512" spans="4:17" ht="14.25">
      <c r="D512" s="24" t="s">
        <v>724</v>
      </c>
      <c r="E512" s="96">
        <v>29</v>
      </c>
      <c r="F512"/>
      <c r="G512"/>
      <c r="J512" s="67"/>
      <c r="K512"/>
      <c r="M512" t="s">
        <v>98</v>
      </c>
      <c r="Q512"/>
    </row>
    <row r="513" spans="4:17" ht="14.25">
      <c r="D513" s="24" t="s">
        <v>725</v>
      </c>
      <c r="E513" s="96">
        <v>29</v>
      </c>
      <c r="F513"/>
      <c r="G513"/>
      <c r="J513" s="67"/>
      <c r="K513"/>
      <c r="M513" t="s">
        <v>98</v>
      </c>
      <c r="Q513"/>
    </row>
    <row r="514" spans="4:17" ht="14.25">
      <c r="D514" s="24" t="s">
        <v>726</v>
      </c>
      <c r="E514" s="96">
        <v>29</v>
      </c>
      <c r="F514"/>
      <c r="G514"/>
      <c r="J514" s="67"/>
      <c r="K514"/>
      <c r="M514" t="s">
        <v>98</v>
      </c>
      <c r="Q514"/>
    </row>
    <row r="515" spans="4:17" ht="14.25">
      <c r="D515" s="24" t="s">
        <v>727</v>
      </c>
      <c r="E515" s="96">
        <v>29</v>
      </c>
      <c r="F515"/>
      <c r="G515"/>
      <c r="J515" s="67"/>
      <c r="K515"/>
      <c r="M515" t="s">
        <v>98</v>
      </c>
      <c r="Q515"/>
    </row>
    <row r="516" spans="4:17" ht="14.25">
      <c r="D516" s="24" t="s">
        <v>728</v>
      </c>
      <c r="E516" s="96">
        <v>29</v>
      </c>
      <c r="F516"/>
      <c r="G516"/>
      <c r="J516" s="67"/>
      <c r="K516"/>
      <c r="M516" t="s">
        <v>98</v>
      </c>
      <c r="Q516"/>
    </row>
    <row r="517" spans="4:17" ht="14.25">
      <c r="D517" s="24" t="s">
        <v>729</v>
      </c>
      <c r="E517" s="96">
        <v>29</v>
      </c>
      <c r="F517"/>
      <c r="G517"/>
      <c r="J517" s="67"/>
      <c r="K517"/>
      <c r="M517" t="s">
        <v>98</v>
      </c>
      <c r="Q517"/>
    </row>
    <row r="518" spans="4:17" ht="14.25">
      <c r="D518" s="24" t="s">
        <v>730</v>
      </c>
      <c r="E518" s="96">
        <v>29</v>
      </c>
      <c r="F518"/>
      <c r="G518"/>
      <c r="J518" s="67"/>
      <c r="K518"/>
      <c r="M518" t="s">
        <v>98</v>
      </c>
      <c r="Q518"/>
    </row>
    <row r="519" spans="4:17" ht="14.25">
      <c r="D519" s="24" t="s">
        <v>731</v>
      </c>
      <c r="E519" s="96">
        <v>29</v>
      </c>
      <c r="F519"/>
      <c r="G519"/>
      <c r="J519" s="67"/>
      <c r="K519"/>
      <c r="M519" t="s">
        <v>98</v>
      </c>
      <c r="Q519"/>
    </row>
    <row r="520" spans="4:17" ht="14.25">
      <c r="D520" s="24" t="s">
        <v>732</v>
      </c>
      <c r="E520" s="96">
        <v>29</v>
      </c>
      <c r="F520"/>
      <c r="G520"/>
      <c r="J520" s="67"/>
      <c r="K520"/>
      <c r="M520" t="s">
        <v>98</v>
      </c>
      <c r="Q520"/>
    </row>
    <row r="521" spans="4:17" ht="14.25">
      <c r="D521" s="24" t="s">
        <v>733</v>
      </c>
      <c r="E521" s="96">
        <v>29</v>
      </c>
      <c r="F521"/>
      <c r="G521"/>
      <c r="J521" s="67"/>
      <c r="K521"/>
      <c r="M521" t="s">
        <v>98</v>
      </c>
      <c r="Q521"/>
    </row>
    <row r="522" spans="4:17" ht="14.25">
      <c r="D522" s="24" t="s">
        <v>734</v>
      </c>
      <c r="E522" s="96">
        <v>29</v>
      </c>
      <c r="F522"/>
      <c r="G522"/>
      <c r="J522" s="67"/>
      <c r="K522"/>
      <c r="M522" t="s">
        <v>98</v>
      </c>
      <c r="Q522"/>
    </row>
    <row r="523" spans="4:17" ht="14.25">
      <c r="D523" s="24" t="s">
        <v>735</v>
      </c>
      <c r="E523" s="96">
        <v>29</v>
      </c>
      <c r="F523"/>
      <c r="G523"/>
      <c r="J523" s="67"/>
      <c r="K523"/>
      <c r="M523" t="s">
        <v>98</v>
      </c>
      <c r="Q523"/>
    </row>
    <row r="524" spans="4:17" ht="14.25">
      <c r="D524" s="24" t="s">
        <v>736</v>
      </c>
      <c r="E524" s="96">
        <v>29</v>
      </c>
      <c r="F524"/>
      <c r="G524"/>
      <c r="J524" s="67"/>
      <c r="K524"/>
      <c r="M524" t="s">
        <v>98</v>
      </c>
      <c r="Q524"/>
    </row>
    <row r="525" spans="4:17" ht="14.25">
      <c r="D525" s="24" t="s">
        <v>737</v>
      </c>
      <c r="E525" s="96">
        <v>29</v>
      </c>
      <c r="F525"/>
      <c r="G525"/>
      <c r="J525" s="67"/>
      <c r="K525"/>
      <c r="M525" t="s">
        <v>98</v>
      </c>
      <c r="Q525"/>
    </row>
    <row r="526" spans="4:17" ht="14.25">
      <c r="D526" s="24" t="s">
        <v>738</v>
      </c>
      <c r="E526" s="96">
        <v>29</v>
      </c>
      <c r="F526"/>
      <c r="G526"/>
      <c r="J526" s="67"/>
      <c r="K526"/>
      <c r="M526" t="s">
        <v>98</v>
      </c>
      <c r="Q526"/>
    </row>
    <row r="527" spans="4:17" ht="14.25">
      <c r="D527" s="24" t="s">
        <v>739</v>
      </c>
      <c r="E527" s="96">
        <v>29</v>
      </c>
      <c r="F527"/>
      <c r="G527"/>
      <c r="J527" s="67"/>
      <c r="K527"/>
      <c r="M527" t="s">
        <v>98</v>
      </c>
      <c r="Q527"/>
    </row>
    <row r="528" spans="4:17" ht="14.25">
      <c r="D528" s="24" t="s">
        <v>740</v>
      </c>
      <c r="E528" s="96">
        <v>29</v>
      </c>
      <c r="F528"/>
      <c r="G528"/>
      <c r="J528" s="67"/>
      <c r="K528"/>
      <c r="M528" t="s">
        <v>98</v>
      </c>
      <c r="Q528"/>
    </row>
    <row r="529" spans="4:17" ht="14.25">
      <c r="D529" s="24" t="s">
        <v>741</v>
      </c>
      <c r="E529" s="96">
        <v>29</v>
      </c>
      <c r="F529"/>
      <c r="G529"/>
      <c r="J529" s="67"/>
      <c r="K529"/>
      <c r="M529" t="s">
        <v>98</v>
      </c>
      <c r="Q529"/>
    </row>
    <row r="530" spans="4:17" ht="14.25">
      <c r="D530" s="24" t="s">
        <v>742</v>
      </c>
      <c r="E530" s="96">
        <v>29</v>
      </c>
      <c r="F530"/>
      <c r="G530"/>
      <c r="J530" s="67"/>
      <c r="K530"/>
      <c r="M530" t="s">
        <v>98</v>
      </c>
      <c r="Q530"/>
    </row>
    <row r="531" spans="4:17" ht="14.25">
      <c r="D531" s="24" t="s">
        <v>743</v>
      </c>
      <c r="E531" s="96">
        <v>29</v>
      </c>
      <c r="F531"/>
      <c r="G531"/>
      <c r="J531" s="67"/>
      <c r="K531"/>
      <c r="M531" t="s">
        <v>98</v>
      </c>
      <c r="Q531"/>
    </row>
    <row r="532" spans="4:17" ht="14.25">
      <c r="D532" s="24" t="s">
        <v>744</v>
      </c>
      <c r="E532" s="96">
        <v>29</v>
      </c>
      <c r="F532"/>
      <c r="G532"/>
      <c r="J532" s="67"/>
      <c r="K532"/>
      <c r="M532" t="s">
        <v>98</v>
      </c>
      <c r="Q532"/>
    </row>
    <row r="533" spans="4:17" ht="14.25">
      <c r="D533" s="24" t="s">
        <v>745</v>
      </c>
      <c r="E533" s="96">
        <v>29</v>
      </c>
      <c r="F533"/>
      <c r="G533"/>
      <c r="J533" s="67"/>
      <c r="K533"/>
      <c r="M533" t="s">
        <v>98</v>
      </c>
      <c r="Q533"/>
    </row>
    <row r="534" spans="4:17" ht="14.25">
      <c r="D534" s="24" t="s">
        <v>746</v>
      </c>
      <c r="E534" s="96">
        <v>29</v>
      </c>
      <c r="F534"/>
      <c r="G534"/>
      <c r="J534" s="67"/>
      <c r="K534"/>
      <c r="M534" t="s">
        <v>98</v>
      </c>
      <c r="Q534"/>
    </row>
    <row r="535" spans="4:17" ht="14.25">
      <c r="D535" s="24" t="s">
        <v>747</v>
      </c>
      <c r="E535" s="96">
        <v>29</v>
      </c>
      <c r="F535"/>
      <c r="G535"/>
      <c r="J535" s="67"/>
      <c r="K535"/>
      <c r="M535" t="s">
        <v>98</v>
      </c>
      <c r="Q535"/>
    </row>
    <row r="536" spans="4:17" ht="14.25">
      <c r="D536" s="24" t="s">
        <v>748</v>
      </c>
      <c r="E536" s="96">
        <v>29</v>
      </c>
      <c r="F536"/>
      <c r="G536"/>
      <c r="J536" s="67"/>
      <c r="K536"/>
      <c r="M536" t="s">
        <v>98</v>
      </c>
      <c r="Q536"/>
    </row>
    <row r="537" spans="4:17" ht="14.25">
      <c r="D537" s="24" t="s">
        <v>749</v>
      </c>
      <c r="E537" s="96">
        <v>29</v>
      </c>
      <c r="F537"/>
      <c r="G537"/>
      <c r="J537" s="67"/>
      <c r="K537"/>
      <c r="M537" t="s">
        <v>98</v>
      </c>
      <c r="Q537"/>
    </row>
    <row r="538" spans="4:17" ht="14.25">
      <c r="D538" s="24" t="s">
        <v>750</v>
      </c>
      <c r="E538" s="96">
        <v>29</v>
      </c>
      <c r="F538"/>
      <c r="G538"/>
      <c r="J538" s="67"/>
      <c r="K538"/>
      <c r="M538" t="s">
        <v>98</v>
      </c>
      <c r="Q538"/>
    </row>
    <row r="539" spans="4:17" ht="14.25">
      <c r="D539" s="24" t="s">
        <v>751</v>
      </c>
      <c r="E539" s="96">
        <v>29</v>
      </c>
      <c r="F539"/>
      <c r="G539"/>
      <c r="J539" s="67"/>
      <c r="K539"/>
      <c r="M539" t="s">
        <v>98</v>
      </c>
      <c r="Q539"/>
    </row>
    <row r="540" spans="4:17" ht="14.25">
      <c r="D540" s="24" t="s">
        <v>752</v>
      </c>
      <c r="E540" s="96">
        <v>29</v>
      </c>
      <c r="F540"/>
      <c r="G540"/>
      <c r="J540" s="67"/>
      <c r="K540"/>
      <c r="M540" t="s">
        <v>98</v>
      </c>
      <c r="Q540"/>
    </row>
    <row r="541" spans="4:17" ht="14.25">
      <c r="D541" s="24" t="s">
        <v>753</v>
      </c>
      <c r="E541" s="96">
        <v>29</v>
      </c>
      <c r="F541"/>
      <c r="G541"/>
      <c r="J541" s="67"/>
      <c r="K541"/>
      <c r="M541" t="s">
        <v>98</v>
      </c>
      <c r="Q541"/>
    </row>
    <row r="542" spans="4:17" ht="14.25">
      <c r="D542" s="24" t="s">
        <v>754</v>
      </c>
      <c r="E542" s="96">
        <v>29</v>
      </c>
      <c r="F542"/>
      <c r="G542"/>
      <c r="J542" s="67"/>
      <c r="K542"/>
      <c r="M542" t="s">
        <v>98</v>
      </c>
      <c r="Q542"/>
    </row>
    <row r="543" spans="4:17" ht="14.25">
      <c r="D543" s="24" t="s">
        <v>755</v>
      </c>
      <c r="E543" s="96">
        <v>29</v>
      </c>
      <c r="F543"/>
      <c r="G543"/>
      <c r="J543" s="67"/>
      <c r="K543"/>
      <c r="M543" t="s">
        <v>98</v>
      </c>
      <c r="Q543"/>
    </row>
    <row r="544" spans="4:17" ht="14.25">
      <c r="D544" s="24" t="s">
        <v>756</v>
      </c>
      <c r="E544" s="96">
        <v>29</v>
      </c>
      <c r="F544"/>
      <c r="G544"/>
      <c r="J544" s="67"/>
      <c r="K544"/>
      <c r="M544" t="s">
        <v>98</v>
      </c>
      <c r="Q544"/>
    </row>
    <row r="545" spans="4:17" ht="14.25">
      <c r="D545" s="24" t="s">
        <v>705</v>
      </c>
      <c r="E545" s="96">
        <v>29</v>
      </c>
      <c r="F545"/>
      <c r="G545"/>
      <c r="J545" s="67"/>
      <c r="K545"/>
      <c r="M545" t="s">
        <v>98</v>
      </c>
      <c r="Q545"/>
    </row>
    <row r="546" spans="4:17" ht="14.25">
      <c r="D546" s="24" t="s">
        <v>757</v>
      </c>
      <c r="E546" s="96">
        <v>29</v>
      </c>
      <c r="F546"/>
      <c r="G546"/>
      <c r="J546" s="67"/>
      <c r="K546"/>
      <c r="M546" t="s">
        <v>98</v>
      </c>
      <c r="Q546"/>
    </row>
    <row r="547" spans="4:17" ht="14.25">
      <c r="D547" s="24" t="s">
        <v>758</v>
      </c>
      <c r="E547" s="96">
        <v>29</v>
      </c>
      <c r="F547"/>
      <c r="G547"/>
      <c r="J547" s="67"/>
      <c r="K547"/>
      <c r="M547" t="s">
        <v>98</v>
      </c>
      <c r="Q547"/>
    </row>
    <row r="548" spans="4:17" ht="14.25">
      <c r="D548" s="24" t="s">
        <v>759</v>
      </c>
      <c r="E548" s="96">
        <v>28</v>
      </c>
      <c r="F548"/>
      <c r="G548"/>
      <c r="J548" s="67"/>
      <c r="K548"/>
      <c r="M548" t="s">
        <v>98</v>
      </c>
      <c r="Q548"/>
    </row>
    <row r="549" spans="4:17" ht="14.25">
      <c r="D549" s="24" t="s">
        <v>760</v>
      </c>
      <c r="E549" s="96">
        <v>28</v>
      </c>
      <c r="F549"/>
      <c r="G549"/>
      <c r="J549" s="67"/>
      <c r="K549"/>
      <c r="M549" t="s">
        <v>98</v>
      </c>
      <c r="Q549"/>
    </row>
    <row r="550" spans="4:17" ht="14.25">
      <c r="D550" s="24" t="s">
        <v>761</v>
      </c>
      <c r="E550" s="96">
        <v>28</v>
      </c>
      <c r="F550"/>
      <c r="G550"/>
      <c r="J550" s="67"/>
      <c r="K550"/>
      <c r="M550" t="s">
        <v>98</v>
      </c>
      <c r="Q550"/>
    </row>
    <row r="551" spans="4:17" ht="14.25">
      <c r="D551" s="24" t="s">
        <v>762</v>
      </c>
      <c r="E551" s="96">
        <v>28</v>
      </c>
      <c r="F551"/>
      <c r="G551"/>
      <c r="J551" s="67"/>
      <c r="K551"/>
      <c r="M551" t="s">
        <v>98</v>
      </c>
      <c r="Q551"/>
    </row>
    <row r="552" spans="4:17" ht="14.25">
      <c r="D552" s="24" t="s">
        <v>763</v>
      </c>
      <c r="E552" s="96">
        <v>28</v>
      </c>
      <c r="F552"/>
      <c r="G552"/>
      <c r="J552" s="67"/>
      <c r="K552"/>
      <c r="M552" t="s">
        <v>98</v>
      </c>
      <c r="Q552"/>
    </row>
    <row r="553" spans="4:17" ht="14.25">
      <c r="D553" s="24" t="s">
        <v>764</v>
      </c>
      <c r="E553" s="96">
        <v>28</v>
      </c>
      <c r="F553"/>
      <c r="G553"/>
      <c r="J553" s="67"/>
      <c r="K553"/>
      <c r="M553" t="s">
        <v>98</v>
      </c>
      <c r="Q553"/>
    </row>
    <row r="554" spans="4:17" ht="14.25">
      <c r="D554" s="24" t="s">
        <v>765</v>
      </c>
      <c r="E554" s="96">
        <v>28</v>
      </c>
      <c r="F554"/>
      <c r="G554"/>
      <c r="J554" s="67"/>
      <c r="K554"/>
      <c r="M554" t="s">
        <v>98</v>
      </c>
      <c r="Q554"/>
    </row>
    <row r="555" spans="4:17" ht="14.25">
      <c r="D555" s="24" t="s">
        <v>766</v>
      </c>
      <c r="E555" s="96">
        <v>28</v>
      </c>
      <c r="F555"/>
      <c r="G555"/>
      <c r="J555" s="67"/>
      <c r="K555"/>
      <c r="M555" t="s">
        <v>98</v>
      </c>
      <c r="Q555"/>
    </row>
    <row r="556" spans="4:17" ht="14.25">
      <c r="D556" s="24" t="s">
        <v>767</v>
      </c>
      <c r="E556" s="96">
        <v>28</v>
      </c>
      <c r="F556"/>
      <c r="G556"/>
      <c r="J556" s="67"/>
      <c r="K556"/>
      <c r="M556" t="s">
        <v>98</v>
      </c>
      <c r="Q556"/>
    </row>
    <row r="557" spans="4:17" ht="14.25">
      <c r="D557" s="24" t="s">
        <v>768</v>
      </c>
      <c r="E557" s="96">
        <v>28</v>
      </c>
      <c r="F557"/>
      <c r="G557"/>
      <c r="J557" s="67"/>
      <c r="K557"/>
      <c r="M557" t="s">
        <v>98</v>
      </c>
      <c r="Q557"/>
    </row>
    <row r="558" spans="4:17" ht="14.25">
      <c r="D558" s="24" t="s">
        <v>769</v>
      </c>
      <c r="E558" s="96">
        <v>28</v>
      </c>
      <c r="F558"/>
      <c r="G558"/>
      <c r="J558" s="67"/>
      <c r="K558"/>
      <c r="M558" t="s">
        <v>98</v>
      </c>
      <c r="Q558"/>
    </row>
    <row r="559" spans="4:17" ht="14.25">
      <c r="D559" s="24" t="s">
        <v>770</v>
      </c>
      <c r="E559" s="96">
        <v>28</v>
      </c>
      <c r="F559"/>
      <c r="G559"/>
      <c r="J559" s="67"/>
      <c r="K559"/>
      <c r="M559" t="s">
        <v>98</v>
      </c>
      <c r="Q559"/>
    </row>
    <row r="560" spans="4:17" ht="14.25">
      <c r="D560" s="24" t="s">
        <v>771</v>
      </c>
      <c r="E560" s="96">
        <v>28</v>
      </c>
      <c r="F560"/>
      <c r="G560"/>
      <c r="J560" s="67"/>
      <c r="K560"/>
      <c r="M560" t="s">
        <v>98</v>
      </c>
      <c r="Q560"/>
    </row>
    <row r="561" spans="4:17" ht="14.25">
      <c r="D561" s="24" t="s">
        <v>772</v>
      </c>
      <c r="E561" s="96">
        <v>28</v>
      </c>
      <c r="F561"/>
      <c r="G561"/>
      <c r="J561" s="67"/>
      <c r="K561"/>
      <c r="M561" t="s">
        <v>98</v>
      </c>
      <c r="Q561"/>
    </row>
    <row r="562" spans="4:17" ht="14.25">
      <c r="D562" s="24" t="s">
        <v>773</v>
      </c>
      <c r="E562" s="96">
        <v>28</v>
      </c>
      <c r="F562"/>
      <c r="G562"/>
      <c r="J562" s="67"/>
      <c r="K562"/>
      <c r="M562" t="s">
        <v>98</v>
      </c>
      <c r="Q562"/>
    </row>
    <row r="563" spans="4:17" ht="14.25">
      <c r="D563" s="24" t="s">
        <v>774</v>
      </c>
      <c r="E563" s="96">
        <v>28</v>
      </c>
      <c r="F563"/>
      <c r="G563"/>
      <c r="J563" s="67"/>
      <c r="K563"/>
      <c r="M563" t="s">
        <v>98</v>
      </c>
      <c r="Q563"/>
    </row>
    <row r="564" spans="4:17" ht="14.25">
      <c r="D564" s="24" t="s">
        <v>775</v>
      </c>
      <c r="E564" s="96">
        <v>28</v>
      </c>
      <c r="F564"/>
      <c r="G564"/>
      <c r="J564" s="67"/>
      <c r="K564"/>
      <c r="M564" t="s">
        <v>98</v>
      </c>
      <c r="Q564"/>
    </row>
    <row r="565" spans="4:17" ht="14.25">
      <c r="D565" s="24" t="s">
        <v>776</v>
      </c>
      <c r="E565" s="96">
        <v>28</v>
      </c>
      <c r="F565"/>
      <c r="G565"/>
      <c r="J565" s="67"/>
      <c r="K565"/>
      <c r="M565" t="s">
        <v>98</v>
      </c>
      <c r="Q565"/>
    </row>
    <row r="566" spans="4:17" ht="14.25">
      <c r="D566" s="24" t="s">
        <v>777</v>
      </c>
      <c r="E566" s="96">
        <v>28</v>
      </c>
      <c r="F566"/>
      <c r="G566"/>
      <c r="J566" s="67"/>
      <c r="K566"/>
      <c r="M566" t="s">
        <v>98</v>
      </c>
      <c r="Q566"/>
    </row>
    <row r="567" spans="4:17" ht="14.25">
      <c r="D567" s="24" t="s">
        <v>778</v>
      </c>
      <c r="E567" s="96">
        <v>28</v>
      </c>
      <c r="F567"/>
      <c r="G567"/>
      <c r="J567" s="67"/>
      <c r="K567"/>
      <c r="M567" t="s">
        <v>98</v>
      </c>
      <c r="Q567"/>
    </row>
    <row r="568" spans="4:17" ht="14.25">
      <c r="D568" s="24" t="s">
        <v>779</v>
      </c>
      <c r="E568" s="96">
        <v>28</v>
      </c>
      <c r="F568"/>
      <c r="G568"/>
      <c r="J568" s="67"/>
      <c r="K568"/>
      <c r="M568" t="s">
        <v>98</v>
      </c>
      <c r="Q568"/>
    </row>
    <row r="569" spans="4:17" ht="14.25">
      <c r="D569" s="24" t="s">
        <v>780</v>
      </c>
      <c r="E569" s="96">
        <v>28</v>
      </c>
      <c r="F569"/>
      <c r="G569"/>
      <c r="J569" s="67"/>
      <c r="K569"/>
      <c r="M569" t="s">
        <v>98</v>
      </c>
      <c r="Q569"/>
    </row>
    <row r="570" spans="4:17" ht="14.25">
      <c r="D570" s="24" t="s">
        <v>781</v>
      </c>
      <c r="E570" s="96">
        <v>28</v>
      </c>
      <c r="F570"/>
      <c r="G570"/>
      <c r="J570" s="67"/>
      <c r="K570"/>
      <c r="M570" t="s">
        <v>98</v>
      </c>
      <c r="Q570"/>
    </row>
    <row r="571" spans="4:17" ht="14.25">
      <c r="D571" s="24" t="s">
        <v>782</v>
      </c>
      <c r="E571" s="96">
        <v>28</v>
      </c>
      <c r="F571"/>
      <c r="G571"/>
      <c r="J571" s="67"/>
      <c r="K571"/>
      <c r="M571" t="s">
        <v>98</v>
      </c>
      <c r="Q571"/>
    </row>
    <row r="572" spans="4:17" ht="14.25">
      <c r="D572" s="24" t="s">
        <v>783</v>
      </c>
      <c r="E572" s="96">
        <v>28</v>
      </c>
      <c r="F572"/>
      <c r="G572"/>
      <c r="J572" s="67"/>
      <c r="K572"/>
      <c r="M572" t="s">
        <v>98</v>
      </c>
      <c r="Q572"/>
    </row>
    <row r="573" spans="4:17" ht="14.25">
      <c r="D573" s="24" t="s">
        <v>784</v>
      </c>
      <c r="E573" s="96">
        <v>28</v>
      </c>
      <c r="F573"/>
      <c r="G573"/>
      <c r="J573" s="67"/>
      <c r="K573"/>
      <c r="M573" t="s">
        <v>98</v>
      </c>
      <c r="Q573"/>
    </row>
    <row r="574" spans="4:17" ht="14.25">
      <c r="D574" s="24" t="s">
        <v>785</v>
      </c>
      <c r="E574" s="96">
        <v>28</v>
      </c>
      <c r="F574"/>
      <c r="G574"/>
      <c r="J574" s="67"/>
      <c r="K574"/>
      <c r="M574" t="s">
        <v>98</v>
      </c>
      <c r="Q574"/>
    </row>
    <row r="575" spans="4:17" ht="14.25">
      <c r="D575" s="24" t="s">
        <v>786</v>
      </c>
      <c r="E575" s="96">
        <v>28</v>
      </c>
      <c r="F575"/>
      <c r="G575"/>
      <c r="J575" s="67"/>
      <c r="K575"/>
      <c r="M575" t="s">
        <v>98</v>
      </c>
      <c r="Q575"/>
    </row>
    <row r="576" spans="4:17" ht="14.25">
      <c r="D576" s="24" t="s">
        <v>787</v>
      </c>
      <c r="E576" s="96">
        <v>28</v>
      </c>
      <c r="F576"/>
      <c r="G576"/>
      <c r="J576" s="67"/>
      <c r="K576"/>
      <c r="M576" t="s">
        <v>98</v>
      </c>
      <c r="Q576"/>
    </row>
    <row r="577" spans="4:17" ht="14.25">
      <c r="D577" s="24" t="s">
        <v>788</v>
      </c>
      <c r="E577" s="96">
        <v>28</v>
      </c>
      <c r="F577"/>
      <c r="G577"/>
      <c r="J577" s="67"/>
      <c r="K577"/>
      <c r="M577" t="s">
        <v>98</v>
      </c>
      <c r="Q577"/>
    </row>
    <row r="578" spans="4:17" ht="14.25">
      <c r="D578" s="24" t="s">
        <v>789</v>
      </c>
      <c r="E578" s="96">
        <v>28</v>
      </c>
      <c r="F578"/>
      <c r="G578"/>
      <c r="J578" s="67"/>
      <c r="K578"/>
      <c r="M578" t="s">
        <v>98</v>
      </c>
      <c r="Q578"/>
    </row>
    <row r="579" spans="4:17" ht="14.25">
      <c r="D579" s="24" t="s">
        <v>790</v>
      </c>
      <c r="E579" s="96">
        <v>28</v>
      </c>
      <c r="F579"/>
      <c r="G579"/>
      <c r="J579" s="67"/>
      <c r="K579"/>
      <c r="M579" t="s">
        <v>98</v>
      </c>
      <c r="Q579"/>
    </row>
    <row r="580" spans="4:17" ht="14.25">
      <c r="D580" s="24" t="s">
        <v>791</v>
      </c>
      <c r="E580" s="96">
        <v>28</v>
      </c>
      <c r="F580"/>
      <c r="G580"/>
      <c r="J580" s="67"/>
      <c r="K580"/>
      <c r="M580" t="s">
        <v>98</v>
      </c>
      <c r="Q580"/>
    </row>
    <row r="581" spans="4:17" ht="14.25">
      <c r="D581" s="24" t="s">
        <v>792</v>
      </c>
      <c r="E581" s="96">
        <v>28</v>
      </c>
      <c r="F581"/>
      <c r="G581"/>
      <c r="J581" s="67"/>
      <c r="K581"/>
      <c r="M581" t="s">
        <v>98</v>
      </c>
      <c r="Q581"/>
    </row>
    <row r="582" spans="4:17" ht="14.25">
      <c r="D582" s="24" t="s">
        <v>793</v>
      </c>
      <c r="E582" s="96">
        <v>28</v>
      </c>
      <c r="F582"/>
      <c r="G582"/>
      <c r="J582" s="67"/>
      <c r="K582"/>
      <c r="M582" t="s">
        <v>98</v>
      </c>
      <c r="Q582"/>
    </row>
    <row r="583" spans="4:17" ht="14.25">
      <c r="D583" s="24" t="s">
        <v>794</v>
      </c>
      <c r="E583" s="96">
        <v>28</v>
      </c>
      <c r="F583"/>
      <c r="G583"/>
      <c r="J583" s="67"/>
      <c r="K583"/>
      <c r="M583" t="s">
        <v>98</v>
      </c>
      <c r="Q583"/>
    </row>
    <row r="584" spans="4:17" ht="14.25">
      <c r="D584" s="24" t="s">
        <v>795</v>
      </c>
      <c r="E584" s="96">
        <v>28</v>
      </c>
      <c r="F584"/>
      <c r="G584"/>
      <c r="J584" s="67"/>
      <c r="K584"/>
      <c r="M584" t="s">
        <v>98</v>
      </c>
      <c r="Q584"/>
    </row>
    <row r="585" spans="4:17" ht="14.25">
      <c r="D585" s="24" t="s">
        <v>796</v>
      </c>
      <c r="E585" s="96">
        <v>28</v>
      </c>
      <c r="F585"/>
      <c r="G585"/>
      <c r="J585" s="67"/>
      <c r="K585"/>
      <c r="M585" t="s">
        <v>98</v>
      </c>
      <c r="Q585"/>
    </row>
    <row r="586" spans="4:17" ht="14.25">
      <c r="D586" s="24" t="s">
        <v>797</v>
      </c>
      <c r="E586" s="96">
        <v>28</v>
      </c>
      <c r="F586"/>
      <c r="G586"/>
      <c r="J586" s="67"/>
      <c r="K586"/>
      <c r="M586" t="s">
        <v>98</v>
      </c>
      <c r="Q586"/>
    </row>
    <row r="587" spans="4:17" ht="14.25">
      <c r="D587" s="24" t="s">
        <v>798</v>
      </c>
      <c r="E587" s="96">
        <v>28</v>
      </c>
      <c r="F587"/>
      <c r="G587"/>
      <c r="J587" s="67"/>
      <c r="K587"/>
      <c r="M587" t="s">
        <v>98</v>
      </c>
      <c r="Q587"/>
    </row>
    <row r="588" spans="4:17" ht="14.25">
      <c r="D588" s="24" t="s">
        <v>799</v>
      </c>
      <c r="E588" s="96">
        <v>28</v>
      </c>
      <c r="F588"/>
      <c r="G588"/>
      <c r="J588" s="67"/>
      <c r="K588"/>
      <c r="M588" t="s">
        <v>98</v>
      </c>
      <c r="Q588"/>
    </row>
    <row r="589" spans="4:17" ht="14.25">
      <c r="D589" s="24" t="s">
        <v>800</v>
      </c>
      <c r="E589" s="96">
        <v>28</v>
      </c>
      <c r="F589"/>
      <c r="G589"/>
      <c r="J589" s="67"/>
      <c r="K589"/>
      <c r="M589" t="s">
        <v>98</v>
      </c>
      <c r="Q589"/>
    </row>
    <row r="590" spans="4:17" ht="14.25">
      <c r="D590" s="24" t="s">
        <v>801</v>
      </c>
      <c r="E590" s="96">
        <v>28</v>
      </c>
      <c r="F590"/>
      <c r="G590"/>
      <c r="J590" s="67"/>
      <c r="K590"/>
      <c r="M590" t="s">
        <v>98</v>
      </c>
      <c r="Q590"/>
    </row>
    <row r="591" spans="4:17" ht="14.25">
      <c r="D591" s="24" t="s">
        <v>802</v>
      </c>
      <c r="E591" s="96">
        <v>28</v>
      </c>
      <c r="F591"/>
      <c r="G591"/>
      <c r="J591" s="67"/>
      <c r="K591"/>
      <c r="M591" t="s">
        <v>98</v>
      </c>
      <c r="Q591"/>
    </row>
    <row r="592" spans="4:17" ht="14.25">
      <c r="D592" s="24" t="s">
        <v>803</v>
      </c>
      <c r="E592" s="96">
        <v>28</v>
      </c>
      <c r="F592"/>
      <c r="G592"/>
      <c r="J592" s="67"/>
      <c r="K592"/>
      <c r="M592" t="s">
        <v>98</v>
      </c>
      <c r="Q592"/>
    </row>
    <row r="593" spans="4:17" ht="14.25">
      <c r="D593" s="24" t="s">
        <v>804</v>
      </c>
      <c r="E593" s="96">
        <v>28</v>
      </c>
      <c r="F593"/>
      <c r="G593"/>
      <c r="J593" s="67"/>
      <c r="K593"/>
      <c r="M593" t="s">
        <v>98</v>
      </c>
      <c r="Q593"/>
    </row>
    <row r="594" spans="4:17" ht="14.25">
      <c r="D594" s="24" t="s">
        <v>805</v>
      </c>
      <c r="E594" s="96">
        <v>28</v>
      </c>
      <c r="F594"/>
      <c r="G594"/>
      <c r="J594" s="67"/>
      <c r="K594"/>
      <c r="M594" t="s">
        <v>98</v>
      </c>
      <c r="Q594"/>
    </row>
    <row r="595" spans="4:17" ht="14.25">
      <c r="D595" s="24" t="s">
        <v>806</v>
      </c>
      <c r="E595" s="96">
        <v>28</v>
      </c>
      <c r="F595"/>
      <c r="G595"/>
      <c r="J595" s="67"/>
      <c r="K595"/>
      <c r="M595" t="s">
        <v>98</v>
      </c>
      <c r="Q595"/>
    </row>
    <row r="596" spans="4:17" ht="14.25">
      <c r="D596" s="24" t="s">
        <v>807</v>
      </c>
      <c r="E596" s="96">
        <v>28</v>
      </c>
      <c r="F596"/>
      <c r="G596"/>
      <c r="J596" s="67"/>
      <c r="K596"/>
      <c r="M596" t="s">
        <v>98</v>
      </c>
      <c r="Q596"/>
    </row>
    <row r="597" spans="4:17" ht="14.25">
      <c r="D597" s="24" t="s">
        <v>808</v>
      </c>
      <c r="E597" s="96">
        <v>28</v>
      </c>
      <c r="F597"/>
      <c r="G597"/>
      <c r="J597" s="67"/>
      <c r="K597"/>
      <c r="M597" t="s">
        <v>98</v>
      </c>
      <c r="Q597"/>
    </row>
    <row r="598" spans="4:17" ht="14.25">
      <c r="D598" s="24" t="s">
        <v>809</v>
      </c>
      <c r="E598" s="96">
        <v>28</v>
      </c>
      <c r="F598"/>
      <c r="G598"/>
      <c r="J598" s="67"/>
      <c r="K598"/>
      <c r="M598" t="s">
        <v>98</v>
      </c>
      <c r="Q598"/>
    </row>
    <row r="599" spans="4:17" ht="14.25">
      <c r="D599" s="24" t="s">
        <v>810</v>
      </c>
      <c r="E599" s="96">
        <v>27</v>
      </c>
      <c r="F599"/>
      <c r="G599"/>
      <c r="J599" s="67"/>
      <c r="K599"/>
      <c r="M599" t="s">
        <v>98</v>
      </c>
      <c r="Q599"/>
    </row>
    <row r="600" spans="4:17" ht="14.25">
      <c r="D600" s="24" t="s">
        <v>811</v>
      </c>
      <c r="E600" s="96">
        <v>27</v>
      </c>
      <c r="F600"/>
      <c r="G600"/>
      <c r="J600" s="67"/>
      <c r="K600"/>
      <c r="M600" t="s">
        <v>98</v>
      </c>
      <c r="Q600"/>
    </row>
    <row r="601" spans="4:17" ht="14.25">
      <c r="D601" s="24" t="s">
        <v>812</v>
      </c>
      <c r="E601" s="96">
        <v>27</v>
      </c>
      <c r="F601"/>
      <c r="G601"/>
      <c r="J601" s="67"/>
      <c r="K601"/>
      <c r="M601" t="s">
        <v>98</v>
      </c>
      <c r="Q601"/>
    </row>
    <row r="602" spans="4:17" ht="14.25">
      <c r="D602" s="24" t="s">
        <v>813</v>
      </c>
      <c r="E602" s="96">
        <v>27</v>
      </c>
      <c r="F602"/>
      <c r="G602"/>
      <c r="J602" s="67"/>
      <c r="K602"/>
      <c r="M602" t="s">
        <v>98</v>
      </c>
      <c r="Q602"/>
    </row>
    <row r="603" spans="4:17" ht="14.25">
      <c r="D603" s="24" t="s">
        <v>814</v>
      </c>
      <c r="E603" s="96">
        <v>27</v>
      </c>
      <c r="F603"/>
      <c r="G603"/>
      <c r="J603" s="67"/>
      <c r="K603"/>
      <c r="M603" t="s">
        <v>98</v>
      </c>
      <c r="Q603"/>
    </row>
    <row r="604" spans="4:17" ht="14.25">
      <c r="D604" s="24" t="s">
        <v>815</v>
      </c>
      <c r="E604" s="96">
        <v>27</v>
      </c>
      <c r="F604"/>
      <c r="G604"/>
      <c r="J604" s="67"/>
      <c r="K604"/>
      <c r="M604" t="s">
        <v>98</v>
      </c>
      <c r="Q604"/>
    </row>
    <row r="605" spans="4:17" ht="14.25">
      <c r="D605" s="24" t="s">
        <v>816</v>
      </c>
      <c r="E605" s="96">
        <v>27</v>
      </c>
      <c r="F605"/>
      <c r="G605"/>
      <c r="J605" s="67"/>
      <c r="K605"/>
      <c r="M605" t="s">
        <v>98</v>
      </c>
      <c r="Q605"/>
    </row>
    <row r="606" spans="4:17" ht="14.25">
      <c r="D606" s="24" t="s">
        <v>817</v>
      </c>
      <c r="E606" s="96">
        <v>27</v>
      </c>
      <c r="F606"/>
      <c r="G606"/>
      <c r="J606" s="67"/>
      <c r="K606"/>
      <c r="M606" t="s">
        <v>98</v>
      </c>
      <c r="Q606"/>
    </row>
    <row r="607" spans="4:17" ht="14.25">
      <c r="D607" s="24" t="s">
        <v>818</v>
      </c>
      <c r="E607" s="96">
        <v>27</v>
      </c>
      <c r="F607"/>
      <c r="G607"/>
      <c r="J607" s="67"/>
      <c r="K607"/>
      <c r="M607" t="s">
        <v>98</v>
      </c>
      <c r="Q607"/>
    </row>
    <row r="608" spans="4:17" ht="14.25">
      <c r="D608" s="24" t="s">
        <v>819</v>
      </c>
      <c r="E608" s="96">
        <v>27</v>
      </c>
      <c r="F608"/>
      <c r="G608"/>
      <c r="J608" s="67"/>
      <c r="K608"/>
      <c r="M608" t="s">
        <v>98</v>
      </c>
      <c r="Q608"/>
    </row>
    <row r="609" spans="4:17" ht="14.25">
      <c r="D609" s="24" t="s">
        <v>820</v>
      </c>
      <c r="E609" s="96">
        <v>27</v>
      </c>
      <c r="F609"/>
      <c r="G609"/>
      <c r="J609" s="67"/>
      <c r="K609"/>
      <c r="M609" t="s">
        <v>98</v>
      </c>
      <c r="Q609"/>
    </row>
    <row r="610" spans="4:17" ht="14.25">
      <c r="D610" s="24" t="s">
        <v>821</v>
      </c>
      <c r="E610" s="96">
        <v>27</v>
      </c>
      <c r="F610"/>
      <c r="G610"/>
      <c r="J610" s="67"/>
      <c r="K610"/>
      <c r="M610" t="s">
        <v>98</v>
      </c>
      <c r="Q610"/>
    </row>
    <row r="611" spans="4:17" ht="14.25">
      <c r="D611" s="24" t="s">
        <v>822</v>
      </c>
      <c r="E611" s="96">
        <v>27</v>
      </c>
      <c r="F611"/>
      <c r="G611"/>
      <c r="J611" s="67"/>
      <c r="K611"/>
      <c r="M611" t="s">
        <v>98</v>
      </c>
      <c r="Q611"/>
    </row>
    <row r="612" spans="4:17" ht="14.25">
      <c r="D612" s="24" t="s">
        <v>823</v>
      </c>
      <c r="E612" s="96">
        <v>27</v>
      </c>
      <c r="F612"/>
      <c r="G612"/>
      <c r="J612" s="67"/>
      <c r="K612"/>
      <c r="M612" t="s">
        <v>98</v>
      </c>
      <c r="Q612"/>
    </row>
    <row r="613" spans="4:17" ht="14.25">
      <c r="D613" s="24" t="s">
        <v>824</v>
      </c>
      <c r="E613" s="96">
        <v>27</v>
      </c>
      <c r="F613"/>
      <c r="G613"/>
      <c r="J613" s="67"/>
      <c r="K613"/>
      <c r="M613" t="s">
        <v>98</v>
      </c>
      <c r="Q613"/>
    </row>
    <row r="614" spans="4:17" ht="14.25">
      <c r="D614" s="24" t="s">
        <v>825</v>
      </c>
      <c r="E614" s="96">
        <v>27</v>
      </c>
      <c r="F614"/>
      <c r="G614"/>
      <c r="J614" s="67"/>
      <c r="K614"/>
      <c r="M614" t="s">
        <v>98</v>
      </c>
      <c r="Q614"/>
    </row>
    <row r="615" spans="4:17" ht="14.25">
      <c r="D615" s="24" t="s">
        <v>826</v>
      </c>
      <c r="E615" s="96">
        <v>27</v>
      </c>
      <c r="F615"/>
      <c r="G615"/>
      <c r="J615" s="67"/>
      <c r="K615"/>
      <c r="M615" t="s">
        <v>98</v>
      </c>
      <c r="Q615"/>
    </row>
    <row r="616" spans="4:17" ht="14.25">
      <c r="D616" s="24" t="s">
        <v>827</v>
      </c>
      <c r="E616" s="96">
        <v>27</v>
      </c>
      <c r="F616"/>
      <c r="G616"/>
      <c r="J616" s="67"/>
      <c r="K616"/>
      <c r="M616" t="s">
        <v>98</v>
      </c>
      <c r="Q616"/>
    </row>
    <row r="617" spans="4:17" ht="14.25">
      <c r="D617" s="24" t="s">
        <v>828</v>
      </c>
      <c r="E617" s="96">
        <v>27</v>
      </c>
      <c r="F617"/>
      <c r="G617"/>
      <c r="J617" s="67"/>
      <c r="K617"/>
      <c r="M617" t="s">
        <v>98</v>
      </c>
      <c r="Q617"/>
    </row>
    <row r="618" spans="4:17" ht="14.25">
      <c r="D618" s="24" t="s">
        <v>829</v>
      </c>
      <c r="E618" s="96">
        <v>27</v>
      </c>
      <c r="F618"/>
      <c r="G618"/>
      <c r="J618" s="67"/>
      <c r="K618"/>
      <c r="M618" t="s">
        <v>98</v>
      </c>
      <c r="Q618"/>
    </row>
    <row r="619" spans="4:17" ht="14.25">
      <c r="D619" s="24" t="s">
        <v>830</v>
      </c>
      <c r="E619" s="96">
        <v>27</v>
      </c>
      <c r="F619"/>
      <c r="G619"/>
      <c r="J619" s="67"/>
      <c r="K619"/>
      <c r="M619" t="s">
        <v>98</v>
      </c>
      <c r="Q619"/>
    </row>
    <row r="620" spans="4:17" ht="14.25">
      <c r="D620" s="24" t="s">
        <v>831</v>
      </c>
      <c r="E620" s="96">
        <v>27</v>
      </c>
      <c r="F620"/>
      <c r="G620"/>
      <c r="J620" s="67"/>
      <c r="K620"/>
      <c r="M620" t="s">
        <v>98</v>
      </c>
      <c r="Q620"/>
    </row>
    <row r="621" spans="4:17" ht="14.25">
      <c r="D621" s="24" t="s">
        <v>832</v>
      </c>
      <c r="E621" s="96">
        <v>27</v>
      </c>
      <c r="F621"/>
      <c r="G621"/>
      <c r="J621" s="67"/>
      <c r="K621"/>
      <c r="M621" t="s">
        <v>98</v>
      </c>
      <c r="Q621"/>
    </row>
    <row r="622" spans="4:17" ht="14.25">
      <c r="D622" s="24" t="s">
        <v>833</v>
      </c>
      <c r="E622" s="96">
        <v>27</v>
      </c>
      <c r="F622"/>
      <c r="G622"/>
      <c r="J622" s="67"/>
      <c r="K622"/>
      <c r="M622" t="s">
        <v>98</v>
      </c>
      <c r="Q622"/>
    </row>
    <row r="623" spans="4:17" ht="14.25">
      <c r="D623" s="24" t="s">
        <v>834</v>
      </c>
      <c r="E623" s="96">
        <v>27</v>
      </c>
      <c r="F623"/>
      <c r="G623"/>
      <c r="J623" s="67"/>
      <c r="K623"/>
      <c r="M623" t="s">
        <v>98</v>
      </c>
      <c r="Q623"/>
    </row>
    <row r="624" spans="4:17" ht="14.25">
      <c r="D624" s="24" t="s">
        <v>835</v>
      </c>
      <c r="E624" s="96">
        <v>27</v>
      </c>
      <c r="F624"/>
      <c r="G624"/>
      <c r="J624" s="67"/>
      <c r="K624"/>
      <c r="M624" t="s">
        <v>98</v>
      </c>
      <c r="Q624"/>
    </row>
    <row r="625" spans="4:17" ht="14.25">
      <c r="D625" s="24" t="s">
        <v>836</v>
      </c>
      <c r="E625" s="96">
        <v>27</v>
      </c>
      <c r="F625"/>
      <c r="G625"/>
      <c r="J625" s="67"/>
      <c r="K625"/>
      <c r="M625" t="s">
        <v>98</v>
      </c>
      <c r="Q625"/>
    </row>
    <row r="626" spans="4:17" ht="14.25">
      <c r="D626" s="24" t="s">
        <v>837</v>
      </c>
      <c r="E626" s="96">
        <v>27</v>
      </c>
      <c r="F626"/>
      <c r="G626"/>
      <c r="J626" s="67"/>
      <c r="K626"/>
      <c r="M626" t="s">
        <v>98</v>
      </c>
      <c r="Q626"/>
    </row>
    <row r="627" spans="4:17" ht="14.25">
      <c r="D627" s="24" t="s">
        <v>838</v>
      </c>
      <c r="E627" s="96">
        <v>27</v>
      </c>
      <c r="F627"/>
      <c r="G627"/>
      <c r="J627" s="67"/>
      <c r="K627"/>
      <c r="M627" t="s">
        <v>98</v>
      </c>
      <c r="Q627"/>
    </row>
    <row r="628" spans="4:17" ht="14.25">
      <c r="D628" s="24" t="s">
        <v>839</v>
      </c>
      <c r="E628" s="96">
        <v>27</v>
      </c>
      <c r="F628"/>
      <c r="G628"/>
      <c r="J628" s="67"/>
      <c r="K628"/>
      <c r="M628" t="s">
        <v>98</v>
      </c>
      <c r="Q628"/>
    </row>
    <row r="629" spans="4:17" ht="14.25">
      <c r="D629" s="24" t="s">
        <v>840</v>
      </c>
      <c r="E629" s="96">
        <v>27</v>
      </c>
      <c r="F629"/>
      <c r="G629"/>
      <c r="J629" s="67"/>
      <c r="K629"/>
      <c r="M629" t="s">
        <v>98</v>
      </c>
      <c r="Q629"/>
    </row>
    <row r="630" spans="4:17" ht="14.25">
      <c r="D630" s="24" t="s">
        <v>841</v>
      </c>
      <c r="E630" s="96">
        <v>27</v>
      </c>
      <c r="F630"/>
      <c r="G630"/>
      <c r="J630" s="67"/>
      <c r="K630"/>
      <c r="M630" t="s">
        <v>98</v>
      </c>
      <c r="Q630"/>
    </row>
    <row r="631" spans="4:17" ht="14.25">
      <c r="D631" s="24" t="s">
        <v>842</v>
      </c>
      <c r="E631" s="96">
        <v>27</v>
      </c>
      <c r="F631"/>
      <c r="G631"/>
      <c r="J631" s="67"/>
      <c r="K631"/>
      <c r="M631" t="s">
        <v>98</v>
      </c>
      <c r="Q631"/>
    </row>
    <row r="632" spans="4:17" ht="14.25">
      <c r="D632" s="24" t="s">
        <v>843</v>
      </c>
      <c r="E632" s="96">
        <v>27</v>
      </c>
      <c r="F632"/>
      <c r="G632"/>
      <c r="J632" s="67"/>
      <c r="K632"/>
      <c r="M632" t="s">
        <v>98</v>
      </c>
      <c r="Q632"/>
    </row>
    <row r="633" spans="4:17" ht="14.25">
      <c r="D633" s="24" t="s">
        <v>844</v>
      </c>
      <c r="E633" s="96">
        <v>27</v>
      </c>
      <c r="F633"/>
      <c r="G633"/>
      <c r="J633" s="67"/>
      <c r="K633"/>
      <c r="M633" t="s">
        <v>98</v>
      </c>
      <c r="Q633"/>
    </row>
    <row r="634" spans="4:17" ht="14.25">
      <c r="D634" s="24" t="s">
        <v>845</v>
      </c>
      <c r="E634" s="96">
        <v>27</v>
      </c>
      <c r="F634"/>
      <c r="G634"/>
      <c r="J634" s="67"/>
      <c r="K634"/>
      <c r="M634" t="s">
        <v>98</v>
      </c>
      <c r="Q634"/>
    </row>
    <row r="635" spans="4:17" ht="14.25">
      <c r="D635" s="24" t="s">
        <v>846</v>
      </c>
      <c r="E635" s="96">
        <v>27</v>
      </c>
      <c r="F635"/>
      <c r="G635"/>
      <c r="J635" s="67"/>
      <c r="K635"/>
      <c r="M635" t="s">
        <v>98</v>
      </c>
      <c r="Q635"/>
    </row>
    <row r="636" spans="4:17" ht="14.25">
      <c r="D636" s="24" t="s">
        <v>847</v>
      </c>
      <c r="E636" s="96">
        <v>27</v>
      </c>
      <c r="F636"/>
      <c r="G636"/>
      <c r="J636" s="67"/>
      <c r="K636"/>
      <c r="M636" t="s">
        <v>98</v>
      </c>
      <c r="Q636"/>
    </row>
    <row r="637" spans="4:17" ht="14.25">
      <c r="D637" s="24" t="s">
        <v>848</v>
      </c>
      <c r="E637" s="96">
        <v>27</v>
      </c>
      <c r="F637"/>
      <c r="G637"/>
      <c r="J637" s="67"/>
      <c r="K637"/>
      <c r="M637" t="s">
        <v>98</v>
      </c>
      <c r="Q637"/>
    </row>
    <row r="638" spans="4:17" ht="14.25">
      <c r="D638" s="24" t="s">
        <v>849</v>
      </c>
      <c r="E638" s="96">
        <v>27</v>
      </c>
      <c r="F638"/>
      <c r="G638"/>
      <c r="J638" s="67"/>
      <c r="K638"/>
      <c r="M638" t="s">
        <v>98</v>
      </c>
      <c r="Q638"/>
    </row>
    <row r="639" spans="4:17" ht="14.25">
      <c r="D639" s="24" t="s">
        <v>850</v>
      </c>
      <c r="E639" s="96">
        <v>27</v>
      </c>
      <c r="F639"/>
      <c r="G639"/>
      <c r="J639" s="67"/>
      <c r="K639"/>
      <c r="M639" t="s">
        <v>98</v>
      </c>
      <c r="Q639"/>
    </row>
    <row r="640" spans="4:17" ht="14.25">
      <c r="D640" s="24" t="s">
        <v>851</v>
      </c>
      <c r="E640" s="96">
        <v>27</v>
      </c>
      <c r="F640"/>
      <c r="G640"/>
      <c r="J640" s="67"/>
      <c r="K640"/>
      <c r="M640" t="s">
        <v>98</v>
      </c>
      <c r="Q640"/>
    </row>
    <row r="641" spans="4:17" ht="14.25">
      <c r="D641" s="24" t="s">
        <v>852</v>
      </c>
      <c r="E641" s="96">
        <v>27</v>
      </c>
      <c r="F641"/>
      <c r="G641"/>
      <c r="J641" s="67"/>
      <c r="K641"/>
      <c r="M641" t="s">
        <v>98</v>
      </c>
      <c r="Q641"/>
    </row>
    <row r="642" spans="4:17" ht="14.25">
      <c r="D642" s="24" t="s">
        <v>853</v>
      </c>
      <c r="E642" s="96">
        <v>27</v>
      </c>
      <c r="F642"/>
      <c r="G642"/>
      <c r="J642" s="67"/>
      <c r="K642"/>
      <c r="M642" t="s">
        <v>98</v>
      </c>
      <c r="Q642"/>
    </row>
    <row r="643" spans="4:17" ht="14.25">
      <c r="D643" s="24" t="s">
        <v>854</v>
      </c>
      <c r="E643" s="96">
        <v>27</v>
      </c>
      <c r="F643"/>
      <c r="G643"/>
      <c r="J643" s="67"/>
      <c r="K643"/>
      <c r="M643" t="s">
        <v>98</v>
      </c>
      <c r="Q643"/>
    </row>
    <row r="644" spans="4:17" ht="14.25">
      <c r="D644" s="24" t="s">
        <v>806</v>
      </c>
      <c r="E644" s="96">
        <v>27</v>
      </c>
      <c r="F644"/>
      <c r="G644"/>
      <c r="J644" s="67"/>
      <c r="K644"/>
      <c r="M644" t="s">
        <v>98</v>
      </c>
      <c r="Q644"/>
    </row>
    <row r="645" spans="4:17" ht="14.25">
      <c r="D645" s="24" t="s">
        <v>855</v>
      </c>
      <c r="E645" s="96">
        <v>27</v>
      </c>
      <c r="F645"/>
      <c r="G645"/>
      <c r="J645" s="67"/>
      <c r="K645"/>
      <c r="M645" t="s">
        <v>98</v>
      </c>
      <c r="Q645"/>
    </row>
    <row r="646" spans="4:17" ht="14.25">
      <c r="D646" s="24" t="s">
        <v>807</v>
      </c>
      <c r="E646" s="96">
        <v>27</v>
      </c>
      <c r="F646"/>
      <c r="G646"/>
      <c r="J646" s="67"/>
      <c r="K646"/>
      <c r="M646" t="s">
        <v>98</v>
      </c>
      <c r="Q646"/>
    </row>
    <row r="647" spans="4:17" ht="14.25">
      <c r="D647" s="24" t="s">
        <v>856</v>
      </c>
      <c r="E647" s="96">
        <v>27</v>
      </c>
      <c r="F647"/>
      <c r="G647"/>
      <c r="J647" s="67"/>
      <c r="K647"/>
      <c r="M647" t="s">
        <v>98</v>
      </c>
      <c r="Q647"/>
    </row>
    <row r="648" spans="4:17" ht="14.25">
      <c r="D648" s="24" t="s">
        <v>857</v>
      </c>
      <c r="E648" s="96">
        <v>27</v>
      </c>
      <c r="F648"/>
      <c r="G648"/>
      <c r="J648" s="67"/>
      <c r="K648"/>
      <c r="M648" t="s">
        <v>98</v>
      </c>
      <c r="Q648"/>
    </row>
    <row r="649" spans="4:17" ht="14.25">
      <c r="D649" s="24" t="s">
        <v>858</v>
      </c>
      <c r="E649" s="96">
        <v>27</v>
      </c>
      <c r="F649"/>
      <c r="G649"/>
      <c r="J649" s="67"/>
      <c r="K649"/>
      <c r="M649" t="s">
        <v>98</v>
      </c>
      <c r="Q649"/>
    </row>
    <row r="650" spans="4:17" ht="14.25">
      <c r="D650" s="24" t="s">
        <v>859</v>
      </c>
      <c r="E650" s="96">
        <v>27</v>
      </c>
      <c r="F650"/>
      <c r="G650"/>
      <c r="J650" s="67"/>
      <c r="K650"/>
      <c r="M650" t="s">
        <v>98</v>
      </c>
      <c r="Q650"/>
    </row>
    <row r="651" spans="4:17" ht="14.25">
      <c r="D651" s="24" t="s">
        <v>860</v>
      </c>
      <c r="E651" s="96">
        <v>26</v>
      </c>
      <c r="F651"/>
      <c r="G651"/>
      <c r="J651" s="67"/>
      <c r="K651"/>
      <c r="M651" t="s">
        <v>98</v>
      </c>
      <c r="Q651"/>
    </row>
    <row r="652" spans="4:17" ht="14.25">
      <c r="D652" s="24" t="s">
        <v>861</v>
      </c>
      <c r="E652" s="96">
        <v>26</v>
      </c>
      <c r="F652"/>
      <c r="G652"/>
      <c r="J652" s="67"/>
      <c r="K652"/>
      <c r="M652" t="s">
        <v>98</v>
      </c>
      <c r="Q652"/>
    </row>
    <row r="653" spans="4:17" ht="14.25">
      <c r="D653" s="24" t="s">
        <v>862</v>
      </c>
      <c r="E653" s="96">
        <v>26</v>
      </c>
      <c r="F653"/>
      <c r="G653"/>
      <c r="J653" s="67"/>
      <c r="K653"/>
      <c r="M653" t="s">
        <v>98</v>
      </c>
      <c r="Q653"/>
    </row>
    <row r="654" spans="4:17" ht="14.25">
      <c r="D654" s="24" t="s">
        <v>863</v>
      </c>
      <c r="E654" s="96">
        <v>26</v>
      </c>
      <c r="F654"/>
      <c r="G654"/>
      <c r="J654" s="67"/>
      <c r="K654"/>
      <c r="M654" t="s">
        <v>98</v>
      </c>
      <c r="Q654"/>
    </row>
    <row r="655" spans="4:17" ht="14.25">
      <c r="D655" s="24" t="s">
        <v>864</v>
      </c>
      <c r="E655" s="96">
        <v>26</v>
      </c>
      <c r="F655"/>
      <c r="G655"/>
      <c r="J655" s="67"/>
      <c r="K655"/>
      <c r="M655" t="s">
        <v>98</v>
      </c>
      <c r="Q655"/>
    </row>
    <row r="656" spans="4:17" ht="14.25">
      <c r="D656" s="24" t="s">
        <v>865</v>
      </c>
      <c r="E656" s="96">
        <v>26</v>
      </c>
      <c r="F656"/>
      <c r="G656"/>
      <c r="J656" s="67"/>
      <c r="K656"/>
      <c r="M656" t="s">
        <v>98</v>
      </c>
      <c r="Q656"/>
    </row>
    <row r="657" spans="4:17" ht="14.25">
      <c r="D657" s="24" t="s">
        <v>866</v>
      </c>
      <c r="E657" s="96">
        <v>26</v>
      </c>
      <c r="F657"/>
      <c r="G657"/>
      <c r="J657" s="67"/>
      <c r="K657"/>
      <c r="M657" t="s">
        <v>98</v>
      </c>
      <c r="Q657"/>
    </row>
    <row r="658" spans="4:17" ht="14.25">
      <c r="D658" s="24" t="s">
        <v>867</v>
      </c>
      <c r="E658" s="96">
        <v>26</v>
      </c>
      <c r="F658"/>
      <c r="G658"/>
      <c r="J658" s="67"/>
      <c r="K658"/>
      <c r="M658" t="s">
        <v>98</v>
      </c>
      <c r="Q658"/>
    </row>
    <row r="659" spans="4:17" ht="14.25">
      <c r="D659" s="24" t="s">
        <v>868</v>
      </c>
      <c r="E659" s="96">
        <v>26</v>
      </c>
      <c r="F659"/>
      <c r="G659"/>
      <c r="J659" s="67"/>
      <c r="K659"/>
      <c r="M659" t="s">
        <v>98</v>
      </c>
      <c r="Q659"/>
    </row>
    <row r="660" spans="4:17" ht="14.25">
      <c r="D660" s="24" t="s">
        <v>869</v>
      </c>
      <c r="E660" s="96">
        <v>26</v>
      </c>
      <c r="F660"/>
      <c r="G660"/>
      <c r="J660" s="67"/>
      <c r="K660"/>
      <c r="M660" t="s">
        <v>98</v>
      </c>
      <c r="Q660"/>
    </row>
    <row r="661" spans="4:17" ht="14.25">
      <c r="D661" s="24" t="s">
        <v>870</v>
      </c>
      <c r="E661" s="96">
        <v>26</v>
      </c>
      <c r="F661"/>
      <c r="G661"/>
      <c r="J661" s="67"/>
      <c r="K661"/>
      <c r="M661" t="s">
        <v>98</v>
      </c>
      <c r="Q661"/>
    </row>
    <row r="662" spans="4:17" ht="14.25">
      <c r="D662" s="24" t="s">
        <v>871</v>
      </c>
      <c r="E662" s="96">
        <v>26</v>
      </c>
      <c r="F662"/>
      <c r="G662"/>
      <c r="J662" s="67"/>
      <c r="K662"/>
      <c r="M662" t="s">
        <v>98</v>
      </c>
      <c r="Q662"/>
    </row>
    <row r="663" spans="4:17" ht="14.25">
      <c r="D663" s="24" t="s">
        <v>872</v>
      </c>
      <c r="E663" s="96">
        <v>26</v>
      </c>
      <c r="F663"/>
      <c r="G663"/>
      <c r="J663" s="67"/>
      <c r="K663"/>
      <c r="M663" t="s">
        <v>98</v>
      </c>
      <c r="Q663"/>
    </row>
    <row r="664" spans="4:17" ht="14.25">
      <c r="D664" s="24" t="s">
        <v>873</v>
      </c>
      <c r="E664" s="96">
        <v>26</v>
      </c>
      <c r="F664"/>
      <c r="G664"/>
      <c r="J664" s="67"/>
      <c r="K664"/>
      <c r="M664" t="s">
        <v>98</v>
      </c>
      <c r="Q664"/>
    </row>
    <row r="665" spans="4:17" ht="14.25">
      <c r="D665" s="24" t="s">
        <v>874</v>
      </c>
      <c r="E665" s="96">
        <v>26</v>
      </c>
      <c r="F665"/>
      <c r="G665"/>
      <c r="J665" s="67"/>
      <c r="K665"/>
      <c r="M665" t="s">
        <v>98</v>
      </c>
      <c r="Q665"/>
    </row>
    <row r="666" spans="4:17" ht="14.25">
      <c r="D666" s="24" t="s">
        <v>875</v>
      </c>
      <c r="E666" s="96">
        <v>26</v>
      </c>
      <c r="F666"/>
      <c r="G666"/>
      <c r="J666" s="67"/>
      <c r="K666"/>
      <c r="M666" t="s">
        <v>98</v>
      </c>
      <c r="Q666"/>
    </row>
    <row r="667" spans="4:17" ht="14.25">
      <c r="D667" s="24" t="s">
        <v>876</v>
      </c>
      <c r="E667" s="96">
        <v>26</v>
      </c>
      <c r="F667"/>
      <c r="G667"/>
      <c r="J667" s="67"/>
      <c r="K667"/>
      <c r="M667" t="s">
        <v>98</v>
      </c>
      <c r="Q667"/>
    </row>
    <row r="668" spans="4:17" ht="14.25">
      <c r="D668" s="24" t="s">
        <v>877</v>
      </c>
      <c r="E668" s="96">
        <v>26</v>
      </c>
      <c r="F668"/>
      <c r="G668"/>
      <c r="J668" s="67"/>
      <c r="K668"/>
      <c r="M668" t="s">
        <v>98</v>
      </c>
      <c r="Q668"/>
    </row>
    <row r="669" spans="4:17" ht="14.25">
      <c r="D669" s="24" t="s">
        <v>878</v>
      </c>
      <c r="E669" s="96">
        <v>26</v>
      </c>
      <c r="F669"/>
      <c r="G669"/>
      <c r="J669" s="67"/>
      <c r="K669"/>
      <c r="M669" t="s">
        <v>98</v>
      </c>
      <c r="Q669"/>
    </row>
    <row r="670" spans="4:17" ht="14.25">
      <c r="D670" s="24" t="s">
        <v>879</v>
      </c>
      <c r="E670" s="96">
        <v>26</v>
      </c>
      <c r="F670"/>
      <c r="G670"/>
      <c r="J670" s="67"/>
      <c r="K670"/>
      <c r="M670" t="s">
        <v>98</v>
      </c>
      <c r="Q670"/>
    </row>
    <row r="671" spans="4:17" ht="14.25">
      <c r="D671" s="24" t="s">
        <v>880</v>
      </c>
      <c r="E671" s="96">
        <v>26</v>
      </c>
      <c r="F671"/>
      <c r="G671"/>
      <c r="J671" s="67"/>
      <c r="K671"/>
      <c r="M671" t="s">
        <v>98</v>
      </c>
      <c r="Q671"/>
    </row>
    <row r="672" spans="4:17" ht="14.25">
      <c r="D672" s="24" t="s">
        <v>881</v>
      </c>
      <c r="E672" s="96">
        <v>26</v>
      </c>
      <c r="F672"/>
      <c r="G672"/>
      <c r="J672" s="67"/>
      <c r="K672"/>
      <c r="M672" t="s">
        <v>98</v>
      </c>
      <c r="Q672"/>
    </row>
    <row r="673" spans="4:17" ht="14.25">
      <c r="D673" s="24" t="s">
        <v>882</v>
      </c>
      <c r="E673" s="96">
        <v>26</v>
      </c>
      <c r="F673"/>
      <c r="G673"/>
      <c r="J673" s="67"/>
      <c r="K673"/>
      <c r="M673" t="s">
        <v>98</v>
      </c>
      <c r="Q673"/>
    </row>
    <row r="674" spans="4:17" ht="14.25">
      <c r="D674" s="24" t="s">
        <v>883</v>
      </c>
      <c r="E674" s="96">
        <v>26</v>
      </c>
      <c r="F674"/>
      <c r="G674"/>
      <c r="J674" s="67"/>
      <c r="K674"/>
      <c r="M674" t="s">
        <v>98</v>
      </c>
      <c r="Q674"/>
    </row>
    <row r="675" spans="4:17" ht="14.25">
      <c r="D675" s="24" t="s">
        <v>884</v>
      </c>
      <c r="E675" s="96">
        <v>26</v>
      </c>
      <c r="F675"/>
      <c r="G675"/>
      <c r="J675" s="67"/>
      <c r="K675"/>
      <c r="M675" t="s">
        <v>98</v>
      </c>
      <c r="Q675"/>
    </row>
    <row r="676" spans="4:17" ht="14.25">
      <c r="D676" s="24" t="s">
        <v>885</v>
      </c>
      <c r="E676" s="96">
        <v>26</v>
      </c>
      <c r="F676"/>
      <c r="G676"/>
      <c r="J676" s="67"/>
      <c r="K676"/>
      <c r="M676" t="s">
        <v>98</v>
      </c>
      <c r="Q676"/>
    </row>
    <row r="677" spans="4:17" ht="14.25">
      <c r="D677" s="24" t="s">
        <v>886</v>
      </c>
      <c r="E677" s="96">
        <v>26</v>
      </c>
      <c r="F677"/>
      <c r="G677"/>
      <c r="J677" s="67"/>
      <c r="K677"/>
      <c r="M677" t="s">
        <v>98</v>
      </c>
      <c r="Q677"/>
    </row>
    <row r="678" spans="4:17" ht="14.25">
      <c r="D678" s="24" t="s">
        <v>887</v>
      </c>
      <c r="E678" s="96">
        <v>26</v>
      </c>
      <c r="F678"/>
      <c r="G678"/>
      <c r="J678" s="67"/>
      <c r="K678"/>
      <c r="M678" t="s">
        <v>98</v>
      </c>
      <c r="Q678"/>
    </row>
    <row r="679" spans="4:17" ht="14.25">
      <c r="D679" s="24" t="s">
        <v>888</v>
      </c>
      <c r="E679" s="96">
        <v>26</v>
      </c>
      <c r="F679"/>
      <c r="G679"/>
      <c r="J679" s="67"/>
      <c r="K679"/>
      <c r="M679" t="s">
        <v>98</v>
      </c>
      <c r="Q679"/>
    </row>
    <row r="680" spans="4:17" ht="14.25">
      <c r="D680" s="24" t="s">
        <v>889</v>
      </c>
      <c r="E680" s="96">
        <v>26</v>
      </c>
      <c r="F680"/>
      <c r="G680"/>
      <c r="J680" s="67"/>
      <c r="K680"/>
      <c r="M680" t="s">
        <v>98</v>
      </c>
      <c r="Q680"/>
    </row>
    <row r="681" spans="4:17" ht="14.25">
      <c r="D681" s="24" t="s">
        <v>890</v>
      </c>
      <c r="E681" s="96">
        <v>26</v>
      </c>
      <c r="F681"/>
      <c r="G681"/>
      <c r="J681" s="67"/>
      <c r="K681"/>
      <c r="M681" t="s">
        <v>98</v>
      </c>
      <c r="Q681"/>
    </row>
    <row r="682" spans="4:17" ht="14.25">
      <c r="D682" s="24" t="s">
        <v>891</v>
      </c>
      <c r="E682" s="96">
        <v>26</v>
      </c>
      <c r="F682"/>
      <c r="G682"/>
      <c r="J682" s="67"/>
      <c r="K682"/>
      <c r="M682" t="s">
        <v>98</v>
      </c>
      <c r="Q682"/>
    </row>
    <row r="683" spans="4:17" ht="14.25">
      <c r="D683" s="24" t="s">
        <v>892</v>
      </c>
      <c r="E683" s="96">
        <v>26</v>
      </c>
      <c r="F683"/>
      <c r="G683"/>
      <c r="J683" s="67"/>
      <c r="K683"/>
      <c r="M683" t="s">
        <v>98</v>
      </c>
      <c r="Q683"/>
    </row>
    <row r="684" spans="4:17" ht="14.25">
      <c r="D684" s="24" t="s">
        <v>893</v>
      </c>
      <c r="E684" s="96">
        <v>26</v>
      </c>
      <c r="F684"/>
      <c r="G684"/>
      <c r="J684" s="67"/>
      <c r="K684"/>
      <c r="M684" t="s">
        <v>98</v>
      </c>
      <c r="Q684"/>
    </row>
    <row r="685" spans="4:17" ht="14.25">
      <c r="D685" s="24" t="s">
        <v>894</v>
      </c>
      <c r="E685" s="96">
        <v>26</v>
      </c>
      <c r="F685"/>
      <c r="G685"/>
      <c r="J685" s="67"/>
      <c r="K685"/>
      <c r="M685" t="s">
        <v>98</v>
      </c>
      <c r="Q685"/>
    </row>
    <row r="686" spans="4:17" ht="14.25">
      <c r="D686" s="24" t="s">
        <v>895</v>
      </c>
      <c r="E686" s="96">
        <v>26</v>
      </c>
      <c r="F686"/>
      <c r="G686"/>
      <c r="J686" s="67"/>
      <c r="K686"/>
      <c r="M686" t="s">
        <v>98</v>
      </c>
      <c r="Q686"/>
    </row>
    <row r="687" spans="4:17" ht="14.25">
      <c r="D687" s="24" t="s">
        <v>896</v>
      </c>
      <c r="E687" s="96">
        <v>26</v>
      </c>
      <c r="F687"/>
      <c r="G687"/>
      <c r="J687" s="67"/>
      <c r="K687"/>
      <c r="M687" t="s">
        <v>98</v>
      </c>
      <c r="Q687"/>
    </row>
    <row r="688" spans="4:17" ht="14.25">
      <c r="D688" s="24" t="s">
        <v>897</v>
      </c>
      <c r="E688" s="96">
        <v>25</v>
      </c>
      <c r="F688"/>
      <c r="G688"/>
      <c r="J688" s="67"/>
      <c r="K688"/>
      <c r="M688" t="s">
        <v>98</v>
      </c>
      <c r="Q688"/>
    </row>
    <row r="689" spans="4:17" ht="14.25">
      <c r="D689" s="24" t="s">
        <v>898</v>
      </c>
      <c r="E689" s="96">
        <v>25</v>
      </c>
      <c r="F689"/>
      <c r="G689"/>
      <c r="J689" s="67"/>
      <c r="K689"/>
      <c r="M689" t="s">
        <v>98</v>
      </c>
      <c r="Q689"/>
    </row>
    <row r="690" spans="4:17" ht="14.25">
      <c r="D690" s="24" t="s">
        <v>899</v>
      </c>
      <c r="E690" s="96">
        <v>25</v>
      </c>
      <c r="F690"/>
      <c r="G690"/>
      <c r="J690" s="67"/>
      <c r="K690"/>
      <c r="M690" t="s">
        <v>98</v>
      </c>
      <c r="Q690"/>
    </row>
    <row r="691" spans="4:17" ht="14.25">
      <c r="D691" s="24" t="s">
        <v>900</v>
      </c>
      <c r="E691" s="96">
        <v>25</v>
      </c>
      <c r="F691"/>
      <c r="G691"/>
      <c r="J691" s="67"/>
      <c r="K691"/>
      <c r="M691" t="s">
        <v>98</v>
      </c>
      <c r="Q691"/>
    </row>
    <row r="692" spans="4:17" ht="14.25">
      <c r="D692" s="24" t="s">
        <v>901</v>
      </c>
      <c r="E692" s="96">
        <v>25</v>
      </c>
      <c r="F692"/>
      <c r="G692"/>
      <c r="J692" s="67"/>
      <c r="K692"/>
      <c r="M692" t="s">
        <v>98</v>
      </c>
      <c r="Q692"/>
    </row>
    <row r="693" spans="4:17" ht="14.25">
      <c r="D693" s="24" t="s">
        <v>902</v>
      </c>
      <c r="E693" s="96">
        <v>25</v>
      </c>
      <c r="F693"/>
      <c r="G693"/>
      <c r="J693" s="67"/>
      <c r="K693"/>
      <c r="M693" t="s">
        <v>98</v>
      </c>
      <c r="Q693"/>
    </row>
    <row r="694" spans="4:17" ht="14.25">
      <c r="D694" s="24" t="s">
        <v>903</v>
      </c>
      <c r="E694" s="96">
        <v>25</v>
      </c>
      <c r="F694"/>
      <c r="G694"/>
      <c r="J694" s="67"/>
      <c r="K694"/>
      <c r="M694" t="s">
        <v>98</v>
      </c>
      <c r="Q694"/>
    </row>
    <row r="695" spans="4:17" ht="14.25">
      <c r="D695" s="24" t="s">
        <v>904</v>
      </c>
      <c r="E695" s="96">
        <v>25</v>
      </c>
      <c r="F695"/>
      <c r="G695"/>
      <c r="J695" s="67"/>
      <c r="K695"/>
      <c r="M695" t="s">
        <v>98</v>
      </c>
      <c r="Q695"/>
    </row>
    <row r="696" spans="4:17" ht="14.25">
      <c r="D696" s="24" t="s">
        <v>905</v>
      </c>
      <c r="E696" s="96">
        <v>25</v>
      </c>
      <c r="F696"/>
      <c r="G696"/>
      <c r="J696" s="67"/>
      <c r="K696"/>
      <c r="M696" t="s">
        <v>98</v>
      </c>
      <c r="Q696"/>
    </row>
    <row r="697" spans="4:17" ht="14.25">
      <c r="D697" s="24" t="s">
        <v>906</v>
      </c>
      <c r="E697" s="96">
        <v>25</v>
      </c>
      <c r="F697"/>
      <c r="G697"/>
      <c r="J697" s="67"/>
      <c r="K697"/>
      <c r="M697" t="s">
        <v>98</v>
      </c>
      <c r="Q697"/>
    </row>
    <row r="698" spans="4:17" ht="14.25">
      <c r="D698" s="24" t="s">
        <v>907</v>
      </c>
      <c r="E698" s="96">
        <v>25</v>
      </c>
      <c r="F698"/>
      <c r="G698"/>
      <c r="J698" s="67"/>
      <c r="K698"/>
      <c r="M698" t="s">
        <v>98</v>
      </c>
      <c r="Q698"/>
    </row>
    <row r="699" spans="4:17" ht="14.25">
      <c r="D699" s="24" t="s">
        <v>908</v>
      </c>
      <c r="E699" s="96">
        <v>25</v>
      </c>
      <c r="F699"/>
      <c r="G699"/>
      <c r="J699" s="67"/>
      <c r="K699"/>
      <c r="M699" t="s">
        <v>98</v>
      </c>
      <c r="Q699"/>
    </row>
    <row r="700" spans="4:17" ht="14.25">
      <c r="D700" s="24" t="s">
        <v>909</v>
      </c>
      <c r="E700" s="96">
        <v>25</v>
      </c>
      <c r="F700"/>
      <c r="G700"/>
      <c r="J700" s="67"/>
      <c r="K700"/>
      <c r="M700" t="s">
        <v>98</v>
      </c>
      <c r="Q700"/>
    </row>
    <row r="701" spans="4:17" ht="14.25">
      <c r="D701" s="24" t="s">
        <v>910</v>
      </c>
      <c r="E701" s="96">
        <v>25</v>
      </c>
      <c r="F701"/>
      <c r="G701"/>
      <c r="J701" s="67"/>
      <c r="K701"/>
      <c r="M701" t="s">
        <v>98</v>
      </c>
      <c r="Q701"/>
    </row>
    <row r="702" spans="4:17" ht="14.25">
      <c r="D702" s="24" t="s">
        <v>911</v>
      </c>
      <c r="E702" s="96">
        <v>25</v>
      </c>
      <c r="F702"/>
      <c r="G702"/>
      <c r="J702" s="67"/>
      <c r="K702"/>
      <c r="M702" t="s">
        <v>98</v>
      </c>
      <c r="Q702"/>
    </row>
    <row r="703" spans="4:17" ht="14.25">
      <c r="D703" s="24" t="s">
        <v>912</v>
      </c>
      <c r="E703" s="96">
        <v>25</v>
      </c>
      <c r="F703"/>
      <c r="G703"/>
      <c r="J703" s="67"/>
      <c r="K703"/>
      <c r="M703" t="s">
        <v>98</v>
      </c>
      <c r="Q703"/>
    </row>
    <row r="704" spans="4:17" ht="14.25">
      <c r="D704" s="24" t="s">
        <v>913</v>
      </c>
      <c r="E704" s="96">
        <v>25</v>
      </c>
      <c r="F704"/>
      <c r="G704"/>
      <c r="J704" s="67"/>
      <c r="K704"/>
      <c r="M704" t="s">
        <v>98</v>
      </c>
      <c r="Q704"/>
    </row>
    <row r="705" spans="4:17" ht="14.25">
      <c r="D705" s="24" t="s">
        <v>914</v>
      </c>
      <c r="E705" s="96">
        <v>25</v>
      </c>
      <c r="F705"/>
      <c r="G705"/>
      <c r="J705" s="67"/>
      <c r="K705"/>
      <c r="M705" t="s">
        <v>98</v>
      </c>
      <c r="Q705"/>
    </row>
    <row r="706" spans="4:17" ht="14.25">
      <c r="D706" s="24" t="s">
        <v>915</v>
      </c>
      <c r="E706" s="96">
        <v>25</v>
      </c>
      <c r="F706"/>
      <c r="G706"/>
      <c r="J706" s="67"/>
      <c r="K706"/>
      <c r="M706" t="s">
        <v>98</v>
      </c>
      <c r="Q706"/>
    </row>
    <row r="707" spans="4:17" ht="14.25">
      <c r="D707" s="24" t="s">
        <v>916</v>
      </c>
      <c r="E707" s="96">
        <v>25</v>
      </c>
      <c r="F707"/>
      <c r="G707"/>
      <c r="J707" s="67"/>
      <c r="K707"/>
      <c r="M707" t="s">
        <v>98</v>
      </c>
      <c r="Q707"/>
    </row>
    <row r="708" spans="4:17" ht="14.25">
      <c r="D708" s="24" t="s">
        <v>917</v>
      </c>
      <c r="E708" s="96">
        <v>25</v>
      </c>
      <c r="F708"/>
      <c r="G708"/>
      <c r="J708" s="67"/>
      <c r="K708"/>
      <c r="M708" t="s">
        <v>98</v>
      </c>
      <c r="Q708"/>
    </row>
    <row r="709" spans="4:17" ht="14.25">
      <c r="D709" s="24" t="s">
        <v>918</v>
      </c>
      <c r="E709" s="96">
        <v>25</v>
      </c>
      <c r="F709"/>
      <c r="G709"/>
      <c r="J709" s="67"/>
      <c r="K709"/>
      <c r="M709" t="s">
        <v>98</v>
      </c>
      <c r="Q709"/>
    </row>
    <row r="710" spans="4:17" ht="14.25">
      <c r="D710" s="24" t="s">
        <v>919</v>
      </c>
      <c r="E710" s="96">
        <v>25</v>
      </c>
      <c r="F710"/>
      <c r="G710"/>
      <c r="J710" s="67"/>
      <c r="K710"/>
      <c r="M710" t="s">
        <v>98</v>
      </c>
      <c r="Q710"/>
    </row>
    <row r="711" spans="4:17" ht="14.25">
      <c r="D711" s="24" t="s">
        <v>920</v>
      </c>
      <c r="E711" s="96">
        <v>25</v>
      </c>
      <c r="F711"/>
      <c r="G711"/>
      <c r="J711" s="67"/>
      <c r="K711"/>
      <c r="M711" t="s">
        <v>98</v>
      </c>
      <c r="Q711"/>
    </row>
    <row r="712" spans="4:17" ht="14.25">
      <c r="D712" s="24" t="s">
        <v>921</v>
      </c>
      <c r="E712" s="96">
        <v>25</v>
      </c>
      <c r="F712"/>
      <c r="G712"/>
      <c r="J712" s="67"/>
      <c r="K712"/>
      <c r="M712" t="s">
        <v>98</v>
      </c>
      <c r="Q712"/>
    </row>
    <row r="713" spans="4:17" ht="14.25">
      <c r="D713" s="24" t="s">
        <v>922</v>
      </c>
      <c r="E713" s="96">
        <v>25</v>
      </c>
      <c r="F713"/>
      <c r="G713"/>
      <c r="J713" s="67"/>
      <c r="K713"/>
      <c r="M713" t="s">
        <v>98</v>
      </c>
      <c r="Q713"/>
    </row>
    <row r="714" spans="4:17" ht="14.25">
      <c r="D714" s="24" t="s">
        <v>923</v>
      </c>
      <c r="E714" s="96">
        <v>25</v>
      </c>
      <c r="F714"/>
      <c r="G714"/>
      <c r="J714" s="67"/>
      <c r="K714"/>
      <c r="M714" t="s">
        <v>98</v>
      </c>
      <c r="Q714"/>
    </row>
    <row r="715" spans="4:17" ht="14.25">
      <c r="D715" s="24" t="s">
        <v>924</v>
      </c>
      <c r="E715" s="96">
        <v>25</v>
      </c>
      <c r="F715"/>
      <c r="G715"/>
      <c r="J715" s="67"/>
      <c r="K715"/>
      <c r="M715" t="s">
        <v>98</v>
      </c>
      <c r="Q715"/>
    </row>
    <row r="716" spans="4:17" ht="14.25">
      <c r="D716" s="24" t="s">
        <v>925</v>
      </c>
      <c r="E716" s="96">
        <v>25</v>
      </c>
      <c r="F716"/>
      <c r="G716"/>
      <c r="J716" s="67"/>
      <c r="K716"/>
      <c r="M716" t="s">
        <v>98</v>
      </c>
      <c r="Q716"/>
    </row>
    <row r="717" spans="4:17" ht="14.25">
      <c r="D717" s="24" t="s">
        <v>926</v>
      </c>
      <c r="E717" s="96">
        <v>25</v>
      </c>
      <c r="F717"/>
      <c r="G717"/>
      <c r="J717" s="67"/>
      <c r="K717"/>
      <c r="M717" t="s">
        <v>98</v>
      </c>
      <c r="Q717"/>
    </row>
    <row r="718" spans="4:17" ht="14.25">
      <c r="D718" s="24" t="s">
        <v>927</v>
      </c>
      <c r="E718" s="96">
        <v>25</v>
      </c>
      <c r="F718"/>
      <c r="G718"/>
      <c r="J718" s="67"/>
      <c r="K718"/>
      <c r="M718" t="s">
        <v>98</v>
      </c>
      <c r="Q718"/>
    </row>
    <row r="719" spans="4:17" ht="14.25">
      <c r="D719" s="24" t="s">
        <v>928</v>
      </c>
      <c r="E719" s="96">
        <v>25</v>
      </c>
      <c r="F719"/>
      <c r="G719"/>
      <c r="J719" s="67"/>
      <c r="K719"/>
      <c r="M719" t="s">
        <v>98</v>
      </c>
      <c r="Q719"/>
    </row>
    <row r="720" spans="4:17" ht="14.25">
      <c r="D720" s="24" t="s">
        <v>929</v>
      </c>
      <c r="E720" s="96">
        <v>25</v>
      </c>
      <c r="F720"/>
      <c r="G720"/>
      <c r="J720" s="67"/>
      <c r="K720"/>
      <c r="M720" t="s">
        <v>98</v>
      </c>
      <c r="Q720"/>
    </row>
    <row r="721" spans="4:17" ht="14.25">
      <c r="D721" s="24" t="s">
        <v>930</v>
      </c>
      <c r="E721" s="96">
        <v>25</v>
      </c>
      <c r="F721"/>
      <c r="G721"/>
      <c r="J721" s="67"/>
      <c r="K721"/>
      <c r="M721" t="s">
        <v>98</v>
      </c>
      <c r="Q721"/>
    </row>
    <row r="722" spans="4:17" ht="14.25">
      <c r="D722" s="24" t="s">
        <v>931</v>
      </c>
      <c r="E722" s="96">
        <v>25</v>
      </c>
      <c r="F722"/>
      <c r="G722"/>
      <c r="J722" s="67"/>
      <c r="K722"/>
      <c r="M722" t="s">
        <v>98</v>
      </c>
      <c r="Q722"/>
    </row>
    <row r="723" spans="4:17" ht="14.25">
      <c r="D723" s="24" t="s">
        <v>932</v>
      </c>
      <c r="E723" s="96">
        <v>25</v>
      </c>
      <c r="F723"/>
      <c r="G723"/>
      <c r="J723" s="67"/>
      <c r="K723"/>
      <c r="M723" t="s">
        <v>98</v>
      </c>
      <c r="Q723"/>
    </row>
    <row r="724" spans="4:17" ht="14.25">
      <c r="D724" s="24" t="s">
        <v>933</v>
      </c>
      <c r="E724" s="96">
        <v>25</v>
      </c>
      <c r="F724"/>
      <c r="G724"/>
      <c r="J724" s="67"/>
      <c r="K724"/>
      <c r="M724" t="s">
        <v>98</v>
      </c>
      <c r="Q724"/>
    </row>
    <row r="725" spans="4:17" ht="14.25">
      <c r="D725" s="24" t="s">
        <v>934</v>
      </c>
      <c r="E725" s="96">
        <v>25</v>
      </c>
      <c r="F725"/>
      <c r="G725"/>
      <c r="J725" s="67"/>
      <c r="K725"/>
      <c r="M725" t="s">
        <v>98</v>
      </c>
      <c r="Q725"/>
    </row>
    <row r="726" spans="4:17" ht="14.25">
      <c r="D726" s="24" t="s">
        <v>935</v>
      </c>
      <c r="E726" s="96">
        <v>25</v>
      </c>
      <c r="F726"/>
      <c r="G726"/>
      <c r="J726" s="67"/>
      <c r="K726"/>
      <c r="M726" t="s">
        <v>98</v>
      </c>
      <c r="Q726"/>
    </row>
    <row r="727" spans="4:17" ht="14.25">
      <c r="D727" s="24" t="s">
        <v>936</v>
      </c>
      <c r="E727" s="96">
        <v>25</v>
      </c>
      <c r="F727"/>
      <c r="G727"/>
      <c r="J727" s="67"/>
      <c r="K727"/>
      <c r="M727" t="s">
        <v>98</v>
      </c>
      <c r="Q727"/>
    </row>
    <row r="728" spans="4:17" ht="14.25">
      <c r="D728" s="24" t="s">
        <v>937</v>
      </c>
      <c r="E728" s="96">
        <v>25</v>
      </c>
      <c r="F728"/>
      <c r="G728"/>
      <c r="J728" s="67"/>
      <c r="K728"/>
      <c r="M728" t="s">
        <v>98</v>
      </c>
      <c r="Q728"/>
    </row>
    <row r="729" spans="4:17" ht="14.25">
      <c r="D729" s="24" t="s">
        <v>938</v>
      </c>
      <c r="E729" s="96">
        <v>25</v>
      </c>
      <c r="F729"/>
      <c r="G729"/>
      <c r="J729" s="67"/>
      <c r="K729"/>
      <c r="M729" t="s">
        <v>98</v>
      </c>
      <c r="Q729"/>
    </row>
    <row r="730" spans="4:17" ht="14.25">
      <c r="D730" s="24" t="s">
        <v>939</v>
      </c>
      <c r="E730" s="96">
        <v>25</v>
      </c>
      <c r="F730"/>
      <c r="G730"/>
      <c r="J730" s="67"/>
      <c r="K730"/>
      <c r="M730" t="s">
        <v>98</v>
      </c>
      <c r="Q730"/>
    </row>
    <row r="731" spans="4:17" ht="14.25">
      <c r="D731" s="24" t="s">
        <v>940</v>
      </c>
      <c r="E731" s="96">
        <v>25</v>
      </c>
      <c r="F731"/>
      <c r="G731"/>
      <c r="J731" s="67"/>
      <c r="K731"/>
      <c r="M731" t="s">
        <v>98</v>
      </c>
      <c r="Q731"/>
    </row>
    <row r="732" spans="4:17" ht="14.25">
      <c r="D732" s="24" t="s">
        <v>941</v>
      </c>
      <c r="E732" s="96">
        <v>25</v>
      </c>
      <c r="F732"/>
      <c r="G732"/>
      <c r="J732" s="67"/>
      <c r="K732"/>
      <c r="M732" t="s">
        <v>98</v>
      </c>
      <c r="Q732"/>
    </row>
    <row r="733" spans="4:17" ht="14.25">
      <c r="D733" s="24" t="s">
        <v>942</v>
      </c>
      <c r="E733" s="96">
        <v>25</v>
      </c>
      <c r="F733"/>
      <c r="G733"/>
      <c r="J733" s="67"/>
      <c r="K733"/>
      <c r="M733" t="s">
        <v>98</v>
      </c>
      <c r="Q733"/>
    </row>
    <row r="734" spans="4:17" ht="14.25">
      <c r="D734" s="24" t="s">
        <v>943</v>
      </c>
      <c r="E734" s="96">
        <v>25</v>
      </c>
      <c r="F734"/>
      <c r="G734"/>
      <c r="J734" s="67"/>
      <c r="K734"/>
      <c r="M734" t="s">
        <v>98</v>
      </c>
      <c r="Q734"/>
    </row>
    <row r="735" spans="4:17" ht="14.25">
      <c r="D735" s="24" t="s">
        <v>944</v>
      </c>
      <c r="E735" s="96">
        <v>25</v>
      </c>
      <c r="F735"/>
      <c r="G735"/>
      <c r="J735" s="67"/>
      <c r="K735"/>
      <c r="M735" t="s">
        <v>98</v>
      </c>
      <c r="Q735"/>
    </row>
    <row r="736" spans="4:17" ht="14.25">
      <c r="D736" s="24" t="s">
        <v>945</v>
      </c>
      <c r="E736" s="96">
        <v>25</v>
      </c>
      <c r="F736"/>
      <c r="G736"/>
      <c r="J736" s="67"/>
      <c r="K736"/>
      <c r="M736" t="s">
        <v>98</v>
      </c>
      <c r="Q736"/>
    </row>
    <row r="737" spans="4:17" ht="14.25">
      <c r="D737" s="24" t="s">
        <v>946</v>
      </c>
      <c r="E737" s="96">
        <v>25</v>
      </c>
      <c r="F737"/>
      <c r="G737"/>
      <c r="J737" s="67"/>
      <c r="K737"/>
      <c r="M737" t="s">
        <v>98</v>
      </c>
      <c r="Q737"/>
    </row>
    <row r="738" spans="4:17" ht="14.25">
      <c r="D738" s="24" t="s">
        <v>947</v>
      </c>
      <c r="E738" s="96">
        <v>25</v>
      </c>
      <c r="F738"/>
      <c r="G738"/>
      <c r="J738" s="67"/>
      <c r="K738"/>
      <c r="M738" t="s">
        <v>98</v>
      </c>
      <c r="Q738"/>
    </row>
    <row r="739" spans="4:17" ht="14.25">
      <c r="D739" s="24" t="s">
        <v>948</v>
      </c>
      <c r="E739" s="96">
        <v>25</v>
      </c>
      <c r="F739"/>
      <c r="G739"/>
      <c r="J739" s="67"/>
      <c r="K739"/>
      <c r="M739" t="s">
        <v>98</v>
      </c>
      <c r="Q739"/>
    </row>
    <row r="740" spans="4:17" ht="14.25">
      <c r="D740" s="24" t="s">
        <v>949</v>
      </c>
      <c r="E740" s="96">
        <v>25</v>
      </c>
      <c r="F740"/>
      <c r="G740"/>
      <c r="J740" s="67"/>
      <c r="K740"/>
      <c r="M740" t="s">
        <v>98</v>
      </c>
      <c r="Q740"/>
    </row>
    <row r="741" spans="4:17" ht="14.25">
      <c r="D741" s="24" t="s">
        <v>950</v>
      </c>
      <c r="E741" s="96">
        <v>25</v>
      </c>
      <c r="F741"/>
      <c r="G741"/>
      <c r="J741" s="67"/>
      <c r="K741"/>
      <c r="M741" t="s">
        <v>98</v>
      </c>
      <c r="Q741"/>
    </row>
    <row r="742" spans="4:17" ht="14.25">
      <c r="D742" s="24" t="s">
        <v>951</v>
      </c>
      <c r="E742" s="96">
        <v>25</v>
      </c>
      <c r="F742"/>
      <c r="G742"/>
      <c r="J742" s="67"/>
      <c r="K742"/>
      <c r="M742" t="s">
        <v>98</v>
      </c>
      <c r="Q742"/>
    </row>
    <row r="743" spans="4:17" ht="14.25">
      <c r="D743" s="24" t="s">
        <v>952</v>
      </c>
      <c r="E743" s="96">
        <v>25</v>
      </c>
      <c r="F743"/>
      <c r="G743"/>
      <c r="J743" s="67"/>
      <c r="K743"/>
      <c r="M743" t="s">
        <v>98</v>
      </c>
      <c r="Q743"/>
    </row>
    <row r="744" spans="4:17" ht="14.25">
      <c r="D744" s="24" t="s">
        <v>953</v>
      </c>
      <c r="E744" s="96">
        <v>25</v>
      </c>
      <c r="F744"/>
      <c r="G744"/>
      <c r="J744" s="67"/>
      <c r="K744"/>
      <c r="M744" t="s">
        <v>98</v>
      </c>
      <c r="Q744"/>
    </row>
    <row r="745" spans="4:17" ht="14.25">
      <c r="D745" s="24" t="s">
        <v>954</v>
      </c>
      <c r="E745" s="96">
        <v>25</v>
      </c>
      <c r="F745"/>
      <c r="G745"/>
      <c r="J745" s="67"/>
      <c r="K745"/>
      <c r="M745" t="s">
        <v>98</v>
      </c>
      <c r="Q745"/>
    </row>
    <row r="746" spans="4:17" ht="14.25">
      <c r="D746" s="24" t="s">
        <v>955</v>
      </c>
      <c r="E746" s="96">
        <v>25</v>
      </c>
      <c r="F746"/>
      <c r="G746"/>
      <c r="J746" s="67"/>
      <c r="K746"/>
      <c r="M746" t="s">
        <v>98</v>
      </c>
      <c r="Q746"/>
    </row>
    <row r="747" spans="4:17" ht="14.25">
      <c r="D747" s="24" t="s">
        <v>956</v>
      </c>
      <c r="E747" s="96">
        <v>25</v>
      </c>
      <c r="F747"/>
      <c r="G747"/>
      <c r="J747" s="67"/>
      <c r="K747"/>
      <c r="M747" t="s">
        <v>98</v>
      </c>
      <c r="Q747"/>
    </row>
    <row r="748" spans="4:17" ht="14.25">
      <c r="D748" s="24" t="s">
        <v>957</v>
      </c>
      <c r="E748" s="96">
        <v>25</v>
      </c>
      <c r="F748"/>
      <c r="G748"/>
      <c r="J748" s="67"/>
      <c r="K748"/>
      <c r="M748" t="s">
        <v>98</v>
      </c>
      <c r="Q748"/>
    </row>
    <row r="749" spans="4:17" ht="14.25">
      <c r="D749" s="24" t="s">
        <v>958</v>
      </c>
      <c r="E749" s="96">
        <v>25</v>
      </c>
      <c r="F749"/>
      <c r="G749"/>
      <c r="J749" s="67"/>
      <c r="K749"/>
      <c r="M749" t="s">
        <v>98</v>
      </c>
      <c r="Q749"/>
    </row>
    <row r="750" spans="4:17" ht="14.25">
      <c r="D750" s="24" t="s">
        <v>959</v>
      </c>
      <c r="E750" s="96">
        <v>25</v>
      </c>
      <c r="F750"/>
      <c r="G750"/>
      <c r="J750" s="67"/>
      <c r="K750"/>
      <c r="M750" t="s">
        <v>98</v>
      </c>
      <c r="Q750"/>
    </row>
    <row r="751" spans="4:17" ht="14.25">
      <c r="D751" s="24" t="s">
        <v>960</v>
      </c>
      <c r="E751" s="96">
        <v>25</v>
      </c>
      <c r="F751"/>
      <c r="G751"/>
      <c r="J751" s="67"/>
      <c r="K751"/>
      <c r="M751" t="s">
        <v>98</v>
      </c>
      <c r="Q751"/>
    </row>
    <row r="752" spans="4:17" ht="14.25">
      <c r="D752" s="24" t="s">
        <v>961</v>
      </c>
      <c r="E752" s="96">
        <v>25</v>
      </c>
      <c r="F752"/>
      <c r="G752"/>
      <c r="J752" s="67"/>
      <c r="K752"/>
      <c r="M752" t="s">
        <v>98</v>
      </c>
      <c r="Q752"/>
    </row>
    <row r="753" spans="4:17" ht="14.25">
      <c r="D753" s="24" t="s">
        <v>962</v>
      </c>
      <c r="E753" s="96">
        <v>25</v>
      </c>
      <c r="F753"/>
      <c r="G753"/>
      <c r="J753" s="67"/>
      <c r="K753"/>
      <c r="M753" t="s">
        <v>98</v>
      </c>
      <c r="Q753"/>
    </row>
    <row r="754" spans="4:17" ht="14.25">
      <c r="D754" s="24" t="s">
        <v>963</v>
      </c>
      <c r="E754" s="96">
        <v>25</v>
      </c>
      <c r="F754"/>
      <c r="G754"/>
      <c r="J754" s="67"/>
      <c r="K754"/>
      <c r="L754" t="s">
        <v>964</v>
      </c>
      <c r="M754" t="s">
        <v>98</v>
      </c>
      <c r="Q754"/>
    </row>
    <row r="755" spans="4:17" ht="14.25">
      <c r="D755" s="24" t="s">
        <v>965</v>
      </c>
      <c r="E755" s="96">
        <v>24</v>
      </c>
      <c r="F755"/>
      <c r="G755"/>
      <c r="J755" s="67"/>
      <c r="K755"/>
      <c r="M755" t="s">
        <v>98</v>
      </c>
      <c r="Q755"/>
    </row>
    <row r="756" spans="4:17" ht="14.25">
      <c r="D756" s="24" t="s">
        <v>966</v>
      </c>
      <c r="E756" s="96">
        <v>24</v>
      </c>
      <c r="F756"/>
      <c r="G756"/>
      <c r="J756" s="67"/>
      <c r="K756"/>
      <c r="M756" t="s">
        <v>98</v>
      </c>
      <c r="Q756"/>
    </row>
    <row r="757" spans="4:17" ht="14.25">
      <c r="D757" s="24" t="s">
        <v>967</v>
      </c>
      <c r="E757" s="96">
        <v>24</v>
      </c>
      <c r="F757"/>
      <c r="G757"/>
      <c r="J757" s="67"/>
      <c r="K757"/>
      <c r="M757" t="s">
        <v>98</v>
      </c>
      <c r="Q757"/>
    </row>
    <row r="758" spans="4:17" ht="14.25">
      <c r="D758" s="24" t="s">
        <v>968</v>
      </c>
      <c r="E758" s="96">
        <v>24</v>
      </c>
      <c r="F758"/>
      <c r="G758"/>
      <c r="J758" s="67"/>
      <c r="K758"/>
      <c r="M758" t="s">
        <v>98</v>
      </c>
      <c r="Q758"/>
    </row>
    <row r="759" spans="4:17" ht="14.25">
      <c r="D759" s="24" t="s">
        <v>969</v>
      </c>
      <c r="E759" s="96">
        <v>24</v>
      </c>
      <c r="F759"/>
      <c r="G759"/>
      <c r="J759" s="67"/>
      <c r="K759"/>
      <c r="M759" t="s">
        <v>98</v>
      </c>
      <c r="Q759"/>
    </row>
    <row r="760" spans="4:17" ht="14.25">
      <c r="D760" s="24" t="s">
        <v>970</v>
      </c>
      <c r="E760" s="96">
        <v>24</v>
      </c>
      <c r="F760"/>
      <c r="G760"/>
      <c r="J760" s="67"/>
      <c r="K760"/>
      <c r="M760" t="s">
        <v>98</v>
      </c>
      <c r="Q760"/>
    </row>
    <row r="761" spans="4:17" ht="14.25">
      <c r="D761" s="24" t="s">
        <v>971</v>
      </c>
      <c r="E761" s="96">
        <v>24</v>
      </c>
      <c r="F761"/>
      <c r="G761"/>
      <c r="J761" s="67"/>
      <c r="K761"/>
      <c r="M761" t="s">
        <v>98</v>
      </c>
      <c r="Q761"/>
    </row>
    <row r="762" spans="4:17" ht="14.25">
      <c r="D762" s="24" t="s">
        <v>972</v>
      </c>
      <c r="E762" s="96">
        <v>24</v>
      </c>
      <c r="F762"/>
      <c r="G762"/>
      <c r="J762" s="67"/>
      <c r="K762"/>
      <c r="M762" t="s">
        <v>98</v>
      </c>
      <c r="Q762"/>
    </row>
    <row r="763" spans="4:17" ht="14.25">
      <c r="D763" s="24" t="s">
        <v>973</v>
      </c>
      <c r="E763" s="96">
        <v>24</v>
      </c>
      <c r="F763"/>
      <c r="G763"/>
      <c r="J763" s="67"/>
      <c r="K763"/>
      <c r="M763" t="s">
        <v>98</v>
      </c>
      <c r="Q763"/>
    </row>
    <row r="764" spans="4:17" ht="14.25">
      <c r="D764" s="24" t="s">
        <v>974</v>
      </c>
      <c r="E764" s="96">
        <v>24</v>
      </c>
      <c r="F764"/>
      <c r="G764"/>
      <c r="J764" s="67"/>
      <c r="K764"/>
      <c r="M764" t="s">
        <v>98</v>
      </c>
      <c r="Q764"/>
    </row>
    <row r="765" spans="4:17" ht="14.25">
      <c r="D765" s="24" t="s">
        <v>975</v>
      </c>
      <c r="E765" s="96">
        <v>24</v>
      </c>
      <c r="F765"/>
      <c r="G765"/>
      <c r="J765" s="67"/>
      <c r="K765"/>
      <c r="M765" t="s">
        <v>98</v>
      </c>
      <c r="Q765"/>
    </row>
    <row r="766" spans="4:17" ht="14.25">
      <c r="D766" s="24" t="s">
        <v>976</v>
      </c>
      <c r="E766" s="96">
        <v>24</v>
      </c>
      <c r="F766"/>
      <c r="G766"/>
      <c r="J766" s="67"/>
      <c r="K766"/>
      <c r="M766" t="s">
        <v>98</v>
      </c>
      <c r="Q766"/>
    </row>
    <row r="767" spans="4:17" ht="14.25">
      <c r="D767" s="24" t="s">
        <v>977</v>
      </c>
      <c r="E767" s="96">
        <v>24</v>
      </c>
      <c r="F767"/>
      <c r="G767"/>
      <c r="J767" s="67"/>
      <c r="K767"/>
      <c r="M767" t="s">
        <v>98</v>
      </c>
      <c r="Q767"/>
    </row>
    <row r="768" spans="4:17" ht="14.25">
      <c r="D768" s="24" t="s">
        <v>978</v>
      </c>
      <c r="E768" s="96">
        <v>24</v>
      </c>
      <c r="F768"/>
      <c r="G768"/>
      <c r="J768" s="67"/>
      <c r="K768"/>
      <c r="M768" t="s">
        <v>98</v>
      </c>
      <c r="Q768"/>
    </row>
    <row r="769" spans="4:17" ht="14.25">
      <c r="D769" s="24" t="s">
        <v>979</v>
      </c>
      <c r="E769" s="96">
        <v>24</v>
      </c>
      <c r="F769"/>
      <c r="G769"/>
      <c r="J769" s="67"/>
      <c r="K769"/>
      <c r="M769" t="s">
        <v>98</v>
      </c>
      <c r="Q769"/>
    </row>
    <row r="770" spans="4:17" ht="14.25">
      <c r="D770" s="24" t="s">
        <v>980</v>
      </c>
      <c r="E770" s="96">
        <v>24</v>
      </c>
      <c r="F770"/>
      <c r="G770"/>
      <c r="J770" s="67"/>
      <c r="K770"/>
      <c r="M770" t="s">
        <v>98</v>
      </c>
      <c r="Q770"/>
    </row>
    <row r="771" spans="4:17" ht="14.25">
      <c r="D771" s="24" t="s">
        <v>981</v>
      </c>
      <c r="E771" s="96">
        <v>24</v>
      </c>
      <c r="F771"/>
      <c r="G771"/>
      <c r="J771" s="67"/>
      <c r="K771"/>
      <c r="M771" t="s">
        <v>98</v>
      </c>
      <c r="Q771"/>
    </row>
    <row r="772" spans="4:17" ht="14.25">
      <c r="D772" s="24" t="s">
        <v>982</v>
      </c>
      <c r="E772" s="96">
        <v>24</v>
      </c>
      <c r="F772"/>
      <c r="G772"/>
      <c r="J772" s="67"/>
      <c r="K772"/>
      <c r="M772" t="s">
        <v>98</v>
      </c>
      <c r="Q772"/>
    </row>
    <row r="773" spans="4:17" ht="14.25">
      <c r="D773" s="24" t="s">
        <v>983</v>
      </c>
      <c r="E773" s="96">
        <v>24</v>
      </c>
      <c r="F773"/>
      <c r="G773"/>
      <c r="J773" s="67"/>
      <c r="K773"/>
      <c r="M773" t="s">
        <v>98</v>
      </c>
      <c r="Q773"/>
    </row>
    <row r="774" spans="4:17" ht="14.25">
      <c r="D774" s="24" t="s">
        <v>984</v>
      </c>
      <c r="E774" s="96">
        <v>24</v>
      </c>
      <c r="F774"/>
      <c r="G774"/>
      <c r="J774" s="67"/>
      <c r="K774"/>
      <c r="M774" t="s">
        <v>98</v>
      </c>
      <c r="Q774"/>
    </row>
    <row r="775" spans="4:17" ht="14.25">
      <c r="D775" s="24" t="s">
        <v>985</v>
      </c>
      <c r="E775" s="96">
        <v>24</v>
      </c>
      <c r="F775"/>
      <c r="G775"/>
      <c r="J775" s="67"/>
      <c r="K775"/>
      <c r="M775" t="s">
        <v>98</v>
      </c>
      <c r="Q775"/>
    </row>
    <row r="776" spans="4:17" ht="14.25">
      <c r="D776" s="24" t="s">
        <v>986</v>
      </c>
      <c r="E776" s="96">
        <v>24</v>
      </c>
      <c r="F776"/>
      <c r="G776"/>
      <c r="J776" s="67"/>
      <c r="K776"/>
      <c r="M776" t="s">
        <v>98</v>
      </c>
      <c r="Q776"/>
    </row>
    <row r="777" spans="4:17" ht="14.25">
      <c r="D777" s="24" t="s">
        <v>987</v>
      </c>
      <c r="E777" s="96">
        <v>24</v>
      </c>
      <c r="F777"/>
      <c r="G777"/>
      <c r="J777" s="67"/>
      <c r="K777"/>
      <c r="M777" t="s">
        <v>98</v>
      </c>
      <c r="Q777"/>
    </row>
    <row r="778" spans="4:17" ht="14.25">
      <c r="D778" s="24" t="s">
        <v>988</v>
      </c>
      <c r="E778" s="96">
        <v>24</v>
      </c>
      <c r="F778"/>
      <c r="G778"/>
      <c r="J778" s="67"/>
      <c r="K778"/>
      <c r="M778" t="s">
        <v>98</v>
      </c>
      <c r="Q778"/>
    </row>
    <row r="779" spans="4:17" ht="14.25">
      <c r="D779" s="24" t="s">
        <v>989</v>
      </c>
      <c r="E779" s="96">
        <v>24</v>
      </c>
      <c r="F779"/>
      <c r="G779"/>
      <c r="J779" s="67"/>
      <c r="K779"/>
      <c r="M779" t="s">
        <v>98</v>
      </c>
      <c r="Q779"/>
    </row>
    <row r="780" spans="4:17" ht="14.25">
      <c r="D780" s="24" t="s">
        <v>990</v>
      </c>
      <c r="E780" s="96">
        <v>24</v>
      </c>
      <c r="F780"/>
      <c r="G780"/>
      <c r="J780" s="67"/>
      <c r="K780"/>
      <c r="M780" t="s">
        <v>98</v>
      </c>
      <c r="Q780"/>
    </row>
    <row r="781" spans="4:17" ht="14.25">
      <c r="D781" s="24" t="s">
        <v>991</v>
      </c>
      <c r="E781" s="96">
        <v>24</v>
      </c>
      <c r="F781"/>
      <c r="G781"/>
      <c r="J781" s="67"/>
      <c r="K781"/>
      <c r="M781" t="s">
        <v>98</v>
      </c>
      <c r="Q781"/>
    </row>
    <row r="782" spans="4:17" ht="14.25">
      <c r="D782" s="24" t="s">
        <v>992</v>
      </c>
      <c r="E782" s="96">
        <v>24</v>
      </c>
      <c r="F782"/>
      <c r="G782"/>
      <c r="J782" s="67"/>
      <c r="K782"/>
      <c r="M782" t="s">
        <v>98</v>
      </c>
      <c r="Q782"/>
    </row>
    <row r="783" spans="4:17" ht="14.25">
      <c r="D783" s="24" t="s">
        <v>993</v>
      </c>
      <c r="E783" s="96">
        <v>24</v>
      </c>
      <c r="F783"/>
      <c r="G783"/>
      <c r="J783" s="67"/>
      <c r="K783"/>
      <c r="M783" t="s">
        <v>98</v>
      </c>
      <c r="Q783"/>
    </row>
    <row r="784" spans="4:17" ht="14.25">
      <c r="D784" s="24" t="s">
        <v>994</v>
      </c>
      <c r="E784" s="96">
        <v>24</v>
      </c>
      <c r="F784"/>
      <c r="G784"/>
      <c r="J784" s="67"/>
      <c r="K784"/>
      <c r="M784" t="s">
        <v>98</v>
      </c>
      <c r="Q784"/>
    </row>
    <row r="785" spans="4:17" ht="14.25">
      <c r="D785" s="24" t="s">
        <v>995</v>
      </c>
      <c r="E785" s="96">
        <v>24</v>
      </c>
      <c r="F785"/>
      <c r="G785"/>
      <c r="J785" s="67"/>
      <c r="K785"/>
      <c r="M785" t="s">
        <v>98</v>
      </c>
      <c r="Q785"/>
    </row>
    <row r="786" spans="4:17" ht="14.25">
      <c r="D786" s="24" t="s">
        <v>996</v>
      </c>
      <c r="E786" s="96">
        <v>24</v>
      </c>
      <c r="F786"/>
      <c r="G786"/>
      <c r="J786" s="67"/>
      <c r="K786"/>
      <c r="M786" t="s">
        <v>98</v>
      </c>
      <c r="Q786"/>
    </row>
    <row r="787" spans="4:17" ht="14.25">
      <c r="D787" s="24" t="s">
        <v>997</v>
      </c>
      <c r="E787" s="96">
        <v>24</v>
      </c>
      <c r="F787"/>
      <c r="G787"/>
      <c r="J787" s="67"/>
      <c r="K787"/>
      <c r="M787" t="s">
        <v>98</v>
      </c>
      <c r="Q787"/>
    </row>
    <row r="788" spans="4:17" ht="14.25">
      <c r="D788" s="24" t="s">
        <v>998</v>
      </c>
      <c r="E788" s="96">
        <v>24</v>
      </c>
      <c r="F788"/>
      <c r="G788"/>
      <c r="J788" s="67"/>
      <c r="K788"/>
      <c r="M788" t="s">
        <v>98</v>
      </c>
      <c r="Q788"/>
    </row>
    <row r="789" spans="4:17" ht="14.25">
      <c r="D789" s="24" t="s">
        <v>999</v>
      </c>
      <c r="E789" s="96">
        <v>24</v>
      </c>
      <c r="F789"/>
      <c r="G789"/>
      <c r="J789" s="67"/>
      <c r="K789"/>
      <c r="M789" t="s">
        <v>98</v>
      </c>
      <c r="Q789"/>
    </row>
    <row r="790" spans="4:17" ht="14.25">
      <c r="D790" s="24" t="s">
        <v>1000</v>
      </c>
      <c r="E790" s="96">
        <v>24</v>
      </c>
      <c r="F790"/>
      <c r="G790"/>
      <c r="J790" s="67"/>
      <c r="K790"/>
      <c r="M790" t="s">
        <v>98</v>
      </c>
      <c r="Q790"/>
    </row>
    <row r="791" spans="4:17" ht="14.25">
      <c r="D791" s="24" t="s">
        <v>1001</v>
      </c>
      <c r="E791" s="96">
        <v>24</v>
      </c>
      <c r="F791"/>
      <c r="G791"/>
      <c r="J791" s="67"/>
      <c r="K791"/>
      <c r="M791" t="s">
        <v>98</v>
      </c>
      <c r="Q791"/>
    </row>
    <row r="792" spans="4:17" ht="14.25">
      <c r="D792" s="24" t="s">
        <v>1002</v>
      </c>
      <c r="E792" s="96">
        <v>24</v>
      </c>
      <c r="F792"/>
      <c r="G792"/>
      <c r="J792" s="67"/>
      <c r="K792"/>
      <c r="M792" t="s">
        <v>98</v>
      </c>
      <c r="Q792"/>
    </row>
    <row r="793" spans="4:17" ht="14.25">
      <c r="D793" s="24" t="s">
        <v>1003</v>
      </c>
      <c r="E793" s="96">
        <v>24</v>
      </c>
      <c r="F793"/>
      <c r="G793"/>
      <c r="J793" s="67"/>
      <c r="K793"/>
      <c r="M793" t="s">
        <v>98</v>
      </c>
      <c r="Q793"/>
    </row>
    <row r="794" spans="4:17" ht="14.25">
      <c r="D794" s="24" t="s">
        <v>1004</v>
      </c>
      <c r="E794" s="96">
        <v>24</v>
      </c>
      <c r="F794"/>
      <c r="G794"/>
      <c r="J794" s="67"/>
      <c r="K794"/>
      <c r="M794" t="s">
        <v>98</v>
      </c>
      <c r="Q794"/>
    </row>
    <row r="795" spans="4:17" ht="14.25">
      <c r="D795" s="24" t="s">
        <v>1005</v>
      </c>
      <c r="E795" s="96">
        <v>24</v>
      </c>
      <c r="F795"/>
      <c r="G795"/>
      <c r="J795" s="67"/>
      <c r="K795"/>
      <c r="M795" t="s">
        <v>98</v>
      </c>
      <c r="Q795"/>
    </row>
    <row r="796" spans="4:17" ht="14.25">
      <c r="D796" s="24" t="s">
        <v>1006</v>
      </c>
      <c r="E796" s="96">
        <v>24</v>
      </c>
      <c r="F796"/>
      <c r="G796"/>
      <c r="J796" s="67"/>
      <c r="K796"/>
      <c r="M796" t="s">
        <v>98</v>
      </c>
      <c r="Q796"/>
    </row>
    <row r="797" spans="4:17" ht="14.25">
      <c r="D797" s="24" t="s">
        <v>1007</v>
      </c>
      <c r="E797" s="96">
        <v>24</v>
      </c>
      <c r="F797"/>
      <c r="G797"/>
      <c r="J797" s="67"/>
      <c r="K797"/>
      <c r="M797" t="s">
        <v>98</v>
      </c>
      <c r="Q797"/>
    </row>
    <row r="798" spans="4:17" ht="14.25">
      <c r="D798" s="24" t="s">
        <v>1008</v>
      </c>
      <c r="E798" s="96">
        <v>24</v>
      </c>
      <c r="F798"/>
      <c r="G798"/>
      <c r="J798" s="67"/>
      <c r="K798"/>
      <c r="M798" t="s">
        <v>98</v>
      </c>
      <c r="Q798"/>
    </row>
    <row r="799" spans="4:17" ht="14.25">
      <c r="D799" s="24" t="s">
        <v>1009</v>
      </c>
      <c r="E799" s="96">
        <v>24</v>
      </c>
      <c r="F799"/>
      <c r="G799"/>
      <c r="J799" s="67"/>
      <c r="K799"/>
      <c r="M799" t="s">
        <v>98</v>
      </c>
      <c r="Q799"/>
    </row>
    <row r="800" spans="4:17" ht="14.25">
      <c r="D800" s="24" t="s">
        <v>1010</v>
      </c>
      <c r="E800" s="96">
        <v>24</v>
      </c>
      <c r="F800"/>
      <c r="G800"/>
      <c r="J800" s="67"/>
      <c r="K800"/>
      <c r="M800" t="s">
        <v>98</v>
      </c>
      <c r="Q800"/>
    </row>
    <row r="801" spans="4:17" ht="14.25">
      <c r="D801" s="24" t="s">
        <v>1011</v>
      </c>
      <c r="E801" s="96">
        <v>24</v>
      </c>
      <c r="F801"/>
      <c r="G801"/>
      <c r="J801" s="67"/>
      <c r="K801"/>
      <c r="M801" t="s">
        <v>98</v>
      </c>
      <c r="Q801"/>
    </row>
    <row r="802" spans="4:17" ht="14.25">
      <c r="D802" s="24" t="s">
        <v>1012</v>
      </c>
      <c r="E802" s="96">
        <v>24</v>
      </c>
      <c r="F802"/>
      <c r="G802"/>
      <c r="J802" s="67"/>
      <c r="K802"/>
      <c r="M802" t="s">
        <v>98</v>
      </c>
      <c r="Q802"/>
    </row>
    <row r="803" spans="4:17" ht="14.25">
      <c r="D803" s="24" t="s">
        <v>1013</v>
      </c>
      <c r="E803" s="96">
        <v>24</v>
      </c>
      <c r="F803"/>
      <c r="G803"/>
      <c r="J803" s="67"/>
      <c r="K803"/>
      <c r="M803" t="s">
        <v>98</v>
      </c>
      <c r="Q803"/>
    </row>
    <row r="804" spans="4:17" ht="14.25">
      <c r="D804" s="24" t="s">
        <v>1014</v>
      </c>
      <c r="E804" s="96">
        <v>24</v>
      </c>
      <c r="F804"/>
      <c r="G804"/>
      <c r="J804" s="67"/>
      <c r="K804"/>
      <c r="M804" t="s">
        <v>98</v>
      </c>
      <c r="Q804"/>
    </row>
    <row r="805" spans="4:17" ht="14.25">
      <c r="D805" s="24" t="s">
        <v>1015</v>
      </c>
      <c r="E805" s="96">
        <v>24</v>
      </c>
      <c r="F805"/>
      <c r="G805"/>
      <c r="J805" s="67"/>
      <c r="K805"/>
      <c r="M805" t="s">
        <v>98</v>
      </c>
      <c r="Q805"/>
    </row>
    <row r="806" spans="4:17" ht="14.25">
      <c r="D806" s="24" t="s">
        <v>1016</v>
      </c>
      <c r="E806" s="96">
        <v>24</v>
      </c>
      <c r="F806"/>
      <c r="G806"/>
      <c r="J806" s="67"/>
      <c r="K806"/>
      <c r="M806" t="s">
        <v>98</v>
      </c>
      <c r="Q806"/>
    </row>
    <row r="807" spans="4:17" ht="14.25">
      <c r="D807" s="24" t="s">
        <v>1017</v>
      </c>
      <c r="E807" s="96">
        <v>24</v>
      </c>
      <c r="F807"/>
      <c r="G807"/>
      <c r="J807" s="67"/>
      <c r="K807"/>
      <c r="M807" t="s">
        <v>98</v>
      </c>
      <c r="Q807"/>
    </row>
    <row r="808" spans="4:17" ht="14.25">
      <c r="D808" s="24" t="s">
        <v>1018</v>
      </c>
      <c r="E808" s="96">
        <v>24</v>
      </c>
      <c r="F808"/>
      <c r="G808"/>
      <c r="J808" s="67"/>
      <c r="K808"/>
      <c r="M808" t="s">
        <v>98</v>
      </c>
      <c r="Q808"/>
    </row>
    <row r="809" spans="4:17" ht="14.25">
      <c r="D809" s="24" t="s">
        <v>1019</v>
      </c>
      <c r="E809" s="96">
        <v>24</v>
      </c>
      <c r="F809"/>
      <c r="G809"/>
      <c r="J809" s="67"/>
      <c r="K809"/>
      <c r="M809" t="s">
        <v>98</v>
      </c>
      <c r="Q809"/>
    </row>
    <row r="810" spans="4:17" ht="14.25">
      <c r="D810" s="24" t="s">
        <v>1020</v>
      </c>
      <c r="E810" s="96">
        <v>24</v>
      </c>
      <c r="F810"/>
      <c r="G810"/>
      <c r="J810" s="67"/>
      <c r="K810"/>
      <c r="M810" t="s">
        <v>98</v>
      </c>
      <c r="Q810"/>
    </row>
    <row r="811" spans="4:17" ht="14.25">
      <c r="D811" s="24" t="s">
        <v>1021</v>
      </c>
      <c r="E811" s="96">
        <v>24</v>
      </c>
      <c r="F811"/>
      <c r="G811"/>
      <c r="J811" s="67"/>
      <c r="K811"/>
      <c r="M811" t="s">
        <v>98</v>
      </c>
      <c r="Q811"/>
    </row>
    <row r="812" spans="4:17" ht="14.25">
      <c r="D812" s="24" t="s">
        <v>1022</v>
      </c>
      <c r="E812" s="96">
        <v>24</v>
      </c>
      <c r="F812"/>
      <c r="G812"/>
      <c r="J812" s="67"/>
      <c r="K812"/>
      <c r="M812" t="s">
        <v>98</v>
      </c>
      <c r="Q812"/>
    </row>
    <row r="813" spans="4:17" ht="14.25">
      <c r="D813" s="24" t="s">
        <v>1023</v>
      </c>
      <c r="E813" s="96">
        <v>23</v>
      </c>
      <c r="F813"/>
      <c r="G813"/>
      <c r="J813" s="67"/>
      <c r="K813"/>
      <c r="M813" t="s">
        <v>98</v>
      </c>
      <c r="Q813"/>
    </row>
    <row r="814" spans="4:17" ht="14.25">
      <c r="D814" s="24" t="s">
        <v>1024</v>
      </c>
      <c r="E814" s="96">
        <v>23</v>
      </c>
      <c r="F814"/>
      <c r="G814"/>
      <c r="J814" s="67"/>
      <c r="K814"/>
      <c r="M814" t="s">
        <v>98</v>
      </c>
      <c r="Q814"/>
    </row>
    <row r="815" spans="4:17" ht="14.25">
      <c r="D815" s="24" t="s">
        <v>1025</v>
      </c>
      <c r="E815" s="96">
        <v>23</v>
      </c>
      <c r="F815"/>
      <c r="G815"/>
      <c r="J815" s="67"/>
      <c r="K815"/>
      <c r="M815" t="s">
        <v>98</v>
      </c>
      <c r="Q815"/>
    </row>
    <row r="816" spans="4:17" ht="14.25">
      <c r="D816" s="24" t="s">
        <v>1026</v>
      </c>
      <c r="E816" s="96">
        <v>23</v>
      </c>
      <c r="F816"/>
      <c r="G816"/>
      <c r="J816" s="67"/>
      <c r="K816"/>
      <c r="M816" t="s">
        <v>98</v>
      </c>
      <c r="Q816"/>
    </row>
    <row r="817" spans="4:17" ht="14.25">
      <c r="D817" s="24" t="s">
        <v>1027</v>
      </c>
      <c r="E817" s="96">
        <v>23</v>
      </c>
      <c r="F817"/>
      <c r="G817"/>
      <c r="J817" s="67"/>
      <c r="K817"/>
      <c r="M817" t="s">
        <v>98</v>
      </c>
      <c r="Q817"/>
    </row>
    <row r="818" spans="4:17" ht="14.25">
      <c r="D818" s="24" t="s">
        <v>1028</v>
      </c>
      <c r="E818" s="96">
        <v>23</v>
      </c>
      <c r="F818"/>
      <c r="G818"/>
      <c r="J818" s="67"/>
      <c r="K818"/>
      <c r="M818" t="s">
        <v>98</v>
      </c>
      <c r="Q818"/>
    </row>
    <row r="819" spans="4:17" ht="14.25">
      <c r="D819" s="24" t="s">
        <v>1029</v>
      </c>
      <c r="E819" s="96">
        <v>23</v>
      </c>
      <c r="F819"/>
      <c r="G819"/>
      <c r="J819" s="67"/>
      <c r="K819"/>
      <c r="M819" t="s">
        <v>98</v>
      </c>
      <c r="Q819"/>
    </row>
    <row r="820" spans="4:17" ht="14.25">
      <c r="D820" s="24" t="s">
        <v>1030</v>
      </c>
      <c r="E820" s="96">
        <v>23</v>
      </c>
      <c r="F820"/>
      <c r="G820"/>
      <c r="J820" s="67"/>
      <c r="K820"/>
      <c r="M820" t="s">
        <v>98</v>
      </c>
      <c r="Q820"/>
    </row>
    <row r="821" spans="4:17" ht="14.25">
      <c r="D821" s="24" t="s">
        <v>1031</v>
      </c>
      <c r="E821" s="96">
        <v>23</v>
      </c>
      <c r="F821"/>
      <c r="G821"/>
      <c r="J821" s="67"/>
      <c r="K821"/>
      <c r="M821" t="s">
        <v>98</v>
      </c>
      <c r="Q821"/>
    </row>
    <row r="822" spans="4:17" ht="14.25">
      <c r="D822" s="24" t="s">
        <v>1032</v>
      </c>
      <c r="E822" s="96">
        <v>23</v>
      </c>
      <c r="F822"/>
      <c r="G822"/>
      <c r="J822" s="67"/>
      <c r="K822"/>
      <c r="M822" t="s">
        <v>98</v>
      </c>
      <c r="Q822"/>
    </row>
    <row r="823" spans="4:17" ht="14.25">
      <c r="D823" s="24" t="s">
        <v>1033</v>
      </c>
      <c r="E823" s="96">
        <v>23</v>
      </c>
      <c r="F823"/>
      <c r="G823"/>
      <c r="J823" s="67"/>
      <c r="K823"/>
      <c r="M823" t="s">
        <v>98</v>
      </c>
      <c r="Q823"/>
    </row>
    <row r="824" spans="4:17" ht="14.25">
      <c r="D824" s="24" t="s">
        <v>1034</v>
      </c>
      <c r="E824" s="96">
        <v>23</v>
      </c>
      <c r="F824"/>
      <c r="G824"/>
      <c r="J824" s="67"/>
      <c r="K824"/>
      <c r="M824" t="s">
        <v>98</v>
      </c>
      <c r="Q824"/>
    </row>
    <row r="825" spans="4:17" ht="14.25">
      <c r="D825" s="24" t="s">
        <v>1035</v>
      </c>
      <c r="E825" s="96">
        <v>23</v>
      </c>
      <c r="F825"/>
      <c r="G825"/>
      <c r="J825" s="67"/>
      <c r="K825"/>
      <c r="M825" t="s">
        <v>98</v>
      </c>
      <c r="Q825"/>
    </row>
    <row r="826" spans="4:17" ht="14.25">
      <c r="D826" s="24" t="s">
        <v>1036</v>
      </c>
      <c r="E826" s="96">
        <v>23</v>
      </c>
      <c r="F826"/>
      <c r="G826"/>
      <c r="J826" s="67"/>
      <c r="K826"/>
      <c r="M826" t="s">
        <v>98</v>
      </c>
      <c r="Q826"/>
    </row>
    <row r="827" spans="4:17" ht="14.25">
      <c r="D827" s="24" t="s">
        <v>1037</v>
      </c>
      <c r="E827" s="96">
        <v>23</v>
      </c>
      <c r="F827"/>
      <c r="G827"/>
      <c r="J827" s="67"/>
      <c r="K827"/>
      <c r="M827" t="s">
        <v>98</v>
      </c>
      <c r="Q827"/>
    </row>
    <row r="828" spans="4:17" ht="14.25">
      <c r="D828" s="24" t="s">
        <v>1038</v>
      </c>
      <c r="E828" s="96">
        <v>23</v>
      </c>
      <c r="F828"/>
      <c r="G828"/>
      <c r="J828" s="67"/>
      <c r="K828"/>
      <c r="M828" t="s">
        <v>98</v>
      </c>
      <c r="Q828"/>
    </row>
    <row r="829" spans="4:17" ht="14.25">
      <c r="D829" s="24" t="s">
        <v>1039</v>
      </c>
      <c r="E829" s="96">
        <v>23</v>
      </c>
      <c r="F829"/>
      <c r="G829"/>
      <c r="J829" s="67"/>
      <c r="K829"/>
      <c r="M829" t="s">
        <v>98</v>
      </c>
      <c r="Q829"/>
    </row>
    <row r="830" spans="4:17" ht="14.25">
      <c r="D830" s="24" t="s">
        <v>1040</v>
      </c>
      <c r="E830" s="96">
        <v>23</v>
      </c>
      <c r="F830"/>
      <c r="G830"/>
      <c r="J830" s="67"/>
      <c r="K830"/>
      <c r="M830" t="s">
        <v>98</v>
      </c>
      <c r="Q830"/>
    </row>
    <row r="831" spans="4:17" ht="14.25">
      <c r="D831" s="24" t="s">
        <v>1041</v>
      </c>
      <c r="E831" s="96">
        <v>23</v>
      </c>
      <c r="F831"/>
      <c r="G831"/>
      <c r="J831" s="67"/>
      <c r="K831"/>
      <c r="M831" t="s">
        <v>98</v>
      </c>
      <c r="Q831"/>
    </row>
    <row r="832" spans="4:17" ht="14.25">
      <c r="D832" s="24" t="s">
        <v>1042</v>
      </c>
      <c r="E832" s="96">
        <v>23</v>
      </c>
      <c r="F832"/>
      <c r="G832"/>
      <c r="J832" s="67"/>
      <c r="K832"/>
      <c r="M832" t="s">
        <v>98</v>
      </c>
      <c r="Q832"/>
    </row>
    <row r="833" spans="4:17" ht="14.25">
      <c r="D833" s="24" t="s">
        <v>1043</v>
      </c>
      <c r="E833" s="96">
        <v>23</v>
      </c>
      <c r="F833"/>
      <c r="G833"/>
      <c r="J833" s="67"/>
      <c r="K833"/>
      <c r="M833" t="s">
        <v>98</v>
      </c>
      <c r="Q833"/>
    </row>
    <row r="834" spans="4:17" ht="14.25">
      <c r="D834" s="24" t="s">
        <v>1044</v>
      </c>
      <c r="E834" s="96">
        <v>23</v>
      </c>
      <c r="F834"/>
      <c r="G834"/>
      <c r="J834" s="67"/>
      <c r="K834"/>
      <c r="M834" t="s">
        <v>98</v>
      </c>
      <c r="Q834"/>
    </row>
    <row r="835" spans="4:17" ht="14.25">
      <c r="D835" s="24" t="s">
        <v>1045</v>
      </c>
      <c r="E835" s="96">
        <v>23</v>
      </c>
      <c r="F835"/>
      <c r="G835"/>
      <c r="J835" s="67"/>
      <c r="K835"/>
      <c r="M835" t="s">
        <v>98</v>
      </c>
      <c r="Q835"/>
    </row>
    <row r="836" spans="4:17" ht="14.25">
      <c r="D836" s="24" t="s">
        <v>1046</v>
      </c>
      <c r="E836" s="96">
        <v>23</v>
      </c>
      <c r="F836"/>
      <c r="G836"/>
      <c r="J836" s="67"/>
      <c r="K836"/>
      <c r="M836" t="s">
        <v>98</v>
      </c>
      <c r="Q836"/>
    </row>
    <row r="837" spans="4:17" ht="14.25">
      <c r="D837" s="24" t="s">
        <v>1047</v>
      </c>
      <c r="E837" s="96">
        <v>23</v>
      </c>
      <c r="F837"/>
      <c r="G837"/>
      <c r="J837" s="67"/>
      <c r="K837"/>
      <c r="M837" t="s">
        <v>98</v>
      </c>
      <c r="Q837"/>
    </row>
    <row r="838" spans="4:17" ht="14.25">
      <c r="D838" s="24" t="s">
        <v>1048</v>
      </c>
      <c r="E838" s="96">
        <v>23</v>
      </c>
      <c r="F838"/>
      <c r="G838"/>
      <c r="J838" s="67"/>
      <c r="K838"/>
      <c r="M838" t="s">
        <v>98</v>
      </c>
      <c r="Q838"/>
    </row>
    <row r="839" spans="4:17" ht="14.25">
      <c r="D839" s="24" t="s">
        <v>1049</v>
      </c>
      <c r="E839" s="96">
        <v>23</v>
      </c>
      <c r="F839"/>
      <c r="G839"/>
      <c r="J839" s="67"/>
      <c r="K839"/>
      <c r="M839" t="s">
        <v>98</v>
      </c>
      <c r="Q839"/>
    </row>
    <row r="840" spans="4:17" ht="14.25">
      <c r="D840" s="24" t="s">
        <v>1050</v>
      </c>
      <c r="E840" s="96">
        <v>23</v>
      </c>
      <c r="F840"/>
      <c r="G840"/>
      <c r="J840" s="67"/>
      <c r="K840"/>
      <c r="M840" t="s">
        <v>98</v>
      </c>
      <c r="Q840"/>
    </row>
    <row r="841" spans="4:17" ht="14.25">
      <c r="D841" s="24" t="s">
        <v>1051</v>
      </c>
      <c r="E841" s="96">
        <v>23</v>
      </c>
      <c r="F841"/>
      <c r="G841"/>
      <c r="J841" s="67"/>
      <c r="K841"/>
      <c r="M841" t="s">
        <v>98</v>
      </c>
      <c r="Q841"/>
    </row>
    <row r="842" spans="4:17" ht="14.25">
      <c r="D842" s="24" t="s">
        <v>1052</v>
      </c>
      <c r="E842" s="96">
        <v>23</v>
      </c>
      <c r="F842"/>
      <c r="G842"/>
      <c r="J842" s="67"/>
      <c r="K842"/>
      <c r="M842" t="s">
        <v>98</v>
      </c>
      <c r="Q842"/>
    </row>
    <row r="843" spans="4:17" ht="14.25">
      <c r="D843" s="24" t="s">
        <v>1053</v>
      </c>
      <c r="E843" s="96">
        <v>23</v>
      </c>
      <c r="F843"/>
      <c r="G843"/>
      <c r="J843" s="67"/>
      <c r="K843"/>
      <c r="M843" t="s">
        <v>98</v>
      </c>
      <c r="Q843"/>
    </row>
    <row r="844" spans="4:17" ht="14.25">
      <c r="D844" s="24" t="s">
        <v>1054</v>
      </c>
      <c r="E844" s="96">
        <v>23</v>
      </c>
      <c r="F844"/>
      <c r="G844"/>
      <c r="J844" s="67"/>
      <c r="K844"/>
      <c r="M844" t="s">
        <v>98</v>
      </c>
      <c r="Q844"/>
    </row>
    <row r="845" spans="4:17" ht="14.25">
      <c r="D845" s="24" t="s">
        <v>1055</v>
      </c>
      <c r="E845" s="96">
        <v>23</v>
      </c>
      <c r="F845"/>
      <c r="G845"/>
      <c r="J845" s="67"/>
      <c r="K845"/>
      <c r="M845" t="s">
        <v>98</v>
      </c>
      <c r="Q845"/>
    </row>
    <row r="846" spans="4:17" ht="14.25">
      <c r="D846" s="24" t="s">
        <v>1056</v>
      </c>
      <c r="E846" s="96">
        <v>23</v>
      </c>
      <c r="F846"/>
      <c r="G846"/>
      <c r="J846" s="67"/>
      <c r="K846"/>
      <c r="M846" t="s">
        <v>98</v>
      </c>
      <c r="Q846"/>
    </row>
    <row r="847" spans="4:17" ht="14.25">
      <c r="D847" s="24" t="s">
        <v>1057</v>
      </c>
      <c r="E847" s="96">
        <v>23</v>
      </c>
      <c r="F847"/>
      <c r="G847"/>
      <c r="J847" s="67"/>
      <c r="K847"/>
      <c r="M847" t="s">
        <v>98</v>
      </c>
      <c r="Q847"/>
    </row>
    <row r="848" spans="4:17" ht="14.25">
      <c r="D848" s="24" t="s">
        <v>1058</v>
      </c>
      <c r="E848" s="96">
        <v>23</v>
      </c>
      <c r="F848"/>
      <c r="G848"/>
      <c r="J848" s="67"/>
      <c r="K848"/>
      <c r="M848" t="s">
        <v>98</v>
      </c>
      <c r="Q848"/>
    </row>
    <row r="849" spans="4:17" ht="14.25">
      <c r="D849" s="24" t="s">
        <v>1059</v>
      </c>
      <c r="E849" s="96">
        <v>23</v>
      </c>
      <c r="F849"/>
      <c r="G849"/>
      <c r="J849" s="67"/>
      <c r="K849"/>
      <c r="M849" t="s">
        <v>98</v>
      </c>
      <c r="Q849"/>
    </row>
    <row r="850" spans="4:17" ht="14.25">
      <c r="D850" s="24" t="s">
        <v>1060</v>
      </c>
      <c r="E850" s="96">
        <v>23</v>
      </c>
      <c r="F850"/>
      <c r="G850"/>
      <c r="J850" s="67"/>
      <c r="K850"/>
      <c r="M850" t="s">
        <v>98</v>
      </c>
      <c r="Q850"/>
    </row>
    <row r="851" spans="4:17" ht="14.25">
      <c r="D851" s="24" t="s">
        <v>1061</v>
      </c>
      <c r="E851" s="96">
        <v>23</v>
      </c>
      <c r="F851"/>
      <c r="G851"/>
      <c r="J851" s="67"/>
      <c r="K851"/>
      <c r="M851" t="s">
        <v>98</v>
      </c>
      <c r="Q851"/>
    </row>
    <row r="852" spans="4:17" ht="14.25">
      <c r="D852" s="24" t="s">
        <v>1062</v>
      </c>
      <c r="E852" s="96">
        <v>23</v>
      </c>
      <c r="F852"/>
      <c r="G852"/>
      <c r="J852" s="67"/>
      <c r="K852"/>
      <c r="M852" t="s">
        <v>98</v>
      </c>
      <c r="Q852"/>
    </row>
    <row r="853" spans="4:17" ht="14.25">
      <c r="D853" s="24" t="s">
        <v>1063</v>
      </c>
      <c r="E853" s="96">
        <v>23</v>
      </c>
      <c r="F853"/>
      <c r="G853"/>
      <c r="J853" s="67"/>
      <c r="K853"/>
      <c r="M853" t="s">
        <v>98</v>
      </c>
      <c r="Q853"/>
    </row>
    <row r="854" spans="4:17" ht="14.25">
      <c r="D854" s="24" t="s">
        <v>1064</v>
      </c>
      <c r="E854" s="96">
        <v>23</v>
      </c>
      <c r="F854"/>
      <c r="G854"/>
      <c r="J854" s="67"/>
      <c r="K854"/>
      <c r="M854" t="s">
        <v>98</v>
      </c>
      <c r="Q854"/>
    </row>
    <row r="855" spans="4:17" ht="14.25">
      <c r="D855" s="24" t="s">
        <v>1065</v>
      </c>
      <c r="E855" s="96">
        <v>23</v>
      </c>
      <c r="F855"/>
      <c r="G855"/>
      <c r="J855" s="67"/>
      <c r="K855"/>
      <c r="M855" t="s">
        <v>98</v>
      </c>
      <c r="Q855"/>
    </row>
    <row r="856" spans="4:17" ht="14.25">
      <c r="D856" s="24" t="s">
        <v>1026</v>
      </c>
      <c r="E856" s="96">
        <v>23</v>
      </c>
      <c r="F856"/>
      <c r="G856"/>
      <c r="J856" s="67"/>
      <c r="K856"/>
      <c r="M856" t="s">
        <v>98</v>
      </c>
      <c r="Q856"/>
    </row>
    <row r="857" spans="4:17" ht="14.25">
      <c r="D857" s="24" t="s">
        <v>1027</v>
      </c>
      <c r="E857" s="96">
        <v>23</v>
      </c>
      <c r="F857"/>
      <c r="G857"/>
      <c r="J857" s="67"/>
      <c r="K857"/>
      <c r="M857" t="s">
        <v>98</v>
      </c>
      <c r="Q857"/>
    </row>
    <row r="858" spans="4:17" ht="14.25">
      <c r="D858" s="24" t="s">
        <v>1028</v>
      </c>
      <c r="E858" s="96">
        <v>23</v>
      </c>
      <c r="F858"/>
      <c r="G858"/>
      <c r="J858" s="67"/>
      <c r="K858"/>
      <c r="M858" t="s">
        <v>98</v>
      </c>
      <c r="Q858"/>
    </row>
    <row r="859" spans="4:17" ht="14.25">
      <c r="D859" s="24" t="s">
        <v>1029</v>
      </c>
      <c r="E859" s="96">
        <v>23</v>
      </c>
      <c r="F859"/>
      <c r="G859"/>
      <c r="J859" s="67"/>
      <c r="K859"/>
      <c r="M859" t="s">
        <v>98</v>
      </c>
      <c r="Q859"/>
    </row>
    <row r="860" spans="4:17" ht="14.25">
      <c r="D860" s="24" t="s">
        <v>1030</v>
      </c>
      <c r="E860" s="96">
        <v>23</v>
      </c>
      <c r="F860"/>
      <c r="G860"/>
      <c r="J860" s="67"/>
      <c r="K860"/>
      <c r="M860" t="s">
        <v>98</v>
      </c>
      <c r="Q860"/>
    </row>
    <row r="861" spans="4:17" ht="14.25">
      <c r="D861" s="24" t="s">
        <v>1031</v>
      </c>
      <c r="E861" s="96">
        <v>23</v>
      </c>
      <c r="F861"/>
      <c r="G861"/>
      <c r="J861" s="67"/>
      <c r="K861"/>
      <c r="M861" t="s">
        <v>98</v>
      </c>
      <c r="Q861"/>
    </row>
    <row r="862" spans="4:17" ht="14.25">
      <c r="D862" s="24" t="s">
        <v>1032</v>
      </c>
      <c r="E862" s="96">
        <v>23</v>
      </c>
      <c r="F862"/>
      <c r="G862"/>
      <c r="J862" s="67"/>
      <c r="K862"/>
      <c r="M862" t="s">
        <v>98</v>
      </c>
      <c r="Q862"/>
    </row>
    <row r="863" spans="4:17" ht="14.25">
      <c r="D863" s="24" t="s">
        <v>1033</v>
      </c>
      <c r="E863" s="96">
        <v>23</v>
      </c>
      <c r="F863"/>
      <c r="G863"/>
      <c r="J863" s="67"/>
      <c r="K863"/>
      <c r="M863" t="s">
        <v>98</v>
      </c>
      <c r="Q863"/>
    </row>
    <row r="864" spans="4:17" ht="14.25">
      <c r="D864" s="24" t="s">
        <v>1034</v>
      </c>
      <c r="E864" s="96">
        <v>23</v>
      </c>
      <c r="F864"/>
      <c r="G864"/>
      <c r="J864" s="67"/>
      <c r="K864"/>
      <c r="M864" t="s">
        <v>98</v>
      </c>
      <c r="Q864"/>
    </row>
    <row r="865" spans="4:17" ht="14.25">
      <c r="D865" s="24" t="s">
        <v>1035</v>
      </c>
      <c r="E865" s="96">
        <v>23</v>
      </c>
      <c r="F865"/>
      <c r="G865"/>
      <c r="J865" s="67"/>
      <c r="K865"/>
      <c r="M865" t="s">
        <v>98</v>
      </c>
      <c r="Q865"/>
    </row>
    <row r="866" spans="4:17" ht="14.25">
      <c r="D866" s="24" t="s">
        <v>1036</v>
      </c>
      <c r="E866" s="96">
        <v>23</v>
      </c>
      <c r="F866"/>
      <c r="G866"/>
      <c r="J866" s="67"/>
      <c r="K866"/>
      <c r="M866" t="s">
        <v>98</v>
      </c>
      <c r="Q866"/>
    </row>
    <row r="867" spans="4:17" ht="14.25">
      <c r="D867" s="24" t="s">
        <v>1037</v>
      </c>
      <c r="E867" s="96">
        <v>23</v>
      </c>
      <c r="F867"/>
      <c r="G867"/>
      <c r="J867" s="67"/>
      <c r="K867"/>
      <c r="M867" t="s">
        <v>98</v>
      </c>
      <c r="Q867"/>
    </row>
    <row r="868" spans="4:17" ht="14.25">
      <c r="D868" s="24" t="s">
        <v>1038</v>
      </c>
      <c r="E868" s="96">
        <v>23</v>
      </c>
      <c r="F868"/>
      <c r="G868"/>
      <c r="J868" s="67"/>
      <c r="K868"/>
      <c r="M868" t="s">
        <v>98</v>
      </c>
      <c r="Q868"/>
    </row>
    <row r="869" spans="4:17" ht="14.25">
      <c r="D869" s="24" t="s">
        <v>1039</v>
      </c>
      <c r="E869" s="96">
        <v>23</v>
      </c>
      <c r="F869"/>
      <c r="G869"/>
      <c r="J869" s="67"/>
      <c r="K869"/>
      <c r="M869" t="s">
        <v>98</v>
      </c>
      <c r="Q869"/>
    </row>
    <row r="870" spans="4:17" ht="14.25">
      <c r="D870" s="24" t="s">
        <v>1040</v>
      </c>
      <c r="E870" s="96">
        <v>23</v>
      </c>
      <c r="F870"/>
      <c r="G870"/>
      <c r="J870" s="67"/>
      <c r="K870"/>
      <c r="M870" t="s">
        <v>98</v>
      </c>
      <c r="Q870"/>
    </row>
    <row r="871" spans="4:17" ht="14.25">
      <c r="D871" s="24" t="s">
        <v>1041</v>
      </c>
      <c r="E871" s="96">
        <v>23</v>
      </c>
      <c r="F871"/>
      <c r="G871"/>
      <c r="J871" s="67"/>
      <c r="K871"/>
      <c r="M871" t="s">
        <v>98</v>
      </c>
      <c r="Q871"/>
    </row>
    <row r="872" spans="4:17" ht="14.25">
      <c r="D872" s="24" t="s">
        <v>1042</v>
      </c>
      <c r="E872" s="96">
        <v>23</v>
      </c>
      <c r="F872"/>
      <c r="G872"/>
      <c r="J872" s="67"/>
      <c r="K872"/>
      <c r="M872" t="s">
        <v>98</v>
      </c>
      <c r="Q872"/>
    </row>
    <row r="873" spans="4:17" ht="14.25">
      <c r="D873" s="24" t="s">
        <v>1043</v>
      </c>
      <c r="E873" s="96">
        <v>23</v>
      </c>
      <c r="F873"/>
      <c r="G873"/>
      <c r="J873" s="67"/>
      <c r="K873"/>
      <c r="M873" t="s">
        <v>98</v>
      </c>
      <c r="Q873"/>
    </row>
    <row r="874" spans="4:17" ht="14.25">
      <c r="D874" s="24" t="s">
        <v>1044</v>
      </c>
      <c r="E874" s="96">
        <v>23</v>
      </c>
      <c r="F874"/>
      <c r="G874"/>
      <c r="J874" s="67"/>
      <c r="K874"/>
      <c r="M874" t="s">
        <v>98</v>
      </c>
      <c r="Q874"/>
    </row>
    <row r="875" spans="4:17" ht="14.25">
      <c r="D875" s="24" t="s">
        <v>1045</v>
      </c>
      <c r="E875" s="96">
        <v>23</v>
      </c>
      <c r="F875"/>
      <c r="G875"/>
      <c r="J875" s="67"/>
      <c r="K875"/>
      <c r="M875" t="s">
        <v>98</v>
      </c>
      <c r="Q875"/>
    </row>
    <row r="876" spans="4:17" ht="14.25">
      <c r="D876" s="24" t="s">
        <v>1066</v>
      </c>
      <c r="E876" s="96">
        <v>23</v>
      </c>
      <c r="F876"/>
      <c r="G876"/>
      <c r="J876" s="67"/>
      <c r="K876"/>
      <c r="M876" t="s">
        <v>98</v>
      </c>
      <c r="Q876"/>
    </row>
    <row r="877" spans="4:17" ht="14.25">
      <c r="D877" s="24" t="s">
        <v>1067</v>
      </c>
      <c r="E877" s="96">
        <v>23</v>
      </c>
      <c r="F877"/>
      <c r="G877"/>
      <c r="J877" s="67"/>
      <c r="K877"/>
      <c r="M877" t="s">
        <v>98</v>
      </c>
      <c r="Q877"/>
    </row>
    <row r="878" spans="4:17" ht="14.25">
      <c r="D878" s="24" t="s">
        <v>1068</v>
      </c>
      <c r="E878" s="96">
        <v>23</v>
      </c>
      <c r="F878"/>
      <c r="G878"/>
      <c r="J878" s="67"/>
      <c r="K878"/>
      <c r="M878" t="s">
        <v>98</v>
      </c>
      <c r="Q878"/>
    </row>
    <row r="879" spans="4:17" ht="14.25">
      <c r="D879" s="24" t="s">
        <v>1012</v>
      </c>
      <c r="E879" s="96">
        <v>23</v>
      </c>
      <c r="F879"/>
      <c r="G879"/>
      <c r="J879" s="67"/>
      <c r="K879"/>
      <c r="M879" t="s">
        <v>98</v>
      </c>
      <c r="Q879"/>
    </row>
    <row r="880" spans="4:17" ht="14.25">
      <c r="D880" s="24" t="s">
        <v>1069</v>
      </c>
      <c r="E880" s="96">
        <v>23</v>
      </c>
      <c r="F880"/>
      <c r="G880"/>
      <c r="J880" s="67"/>
      <c r="K880"/>
      <c r="M880" t="s">
        <v>98</v>
      </c>
      <c r="Q880"/>
    </row>
    <row r="881" spans="4:17" ht="14.25">
      <c r="D881" s="24" t="s">
        <v>1070</v>
      </c>
      <c r="E881" s="96">
        <v>23</v>
      </c>
      <c r="F881"/>
      <c r="G881"/>
      <c r="J881" s="67"/>
      <c r="K881"/>
      <c r="M881" t="s">
        <v>98</v>
      </c>
      <c r="Q881"/>
    </row>
    <row r="882" spans="4:17" ht="14.25">
      <c r="D882" s="24" t="s">
        <v>1071</v>
      </c>
      <c r="E882" s="96">
        <v>23</v>
      </c>
      <c r="F882"/>
      <c r="G882"/>
      <c r="J882" s="67"/>
      <c r="K882"/>
      <c r="M882" t="s">
        <v>98</v>
      </c>
      <c r="Q882"/>
    </row>
    <row r="883" spans="4:17" ht="14.25">
      <c r="D883" s="24" t="s">
        <v>1072</v>
      </c>
      <c r="E883" s="96">
        <v>23</v>
      </c>
      <c r="F883"/>
      <c r="G883"/>
      <c r="J883" s="67"/>
      <c r="K883"/>
      <c r="M883" t="s">
        <v>98</v>
      </c>
      <c r="Q883"/>
    </row>
    <row r="884" spans="4:17" ht="14.25">
      <c r="D884" s="24" t="s">
        <v>1073</v>
      </c>
      <c r="E884" s="96">
        <v>23</v>
      </c>
      <c r="F884"/>
      <c r="G884"/>
      <c r="J884" s="67"/>
      <c r="K884"/>
      <c r="Q884"/>
    </row>
    <row r="885" spans="4:17" ht="14.25">
      <c r="D885" s="24" t="s">
        <v>1074</v>
      </c>
      <c r="E885" s="96">
        <v>22</v>
      </c>
      <c r="F885"/>
      <c r="G885"/>
      <c r="J885" s="67"/>
      <c r="K885"/>
      <c r="M885" t="s">
        <v>98</v>
      </c>
      <c r="Q885"/>
    </row>
    <row r="886" spans="4:17" ht="14.25">
      <c r="D886" s="24" t="s">
        <v>1075</v>
      </c>
      <c r="E886" s="96">
        <v>22</v>
      </c>
      <c r="F886"/>
      <c r="G886"/>
      <c r="J886" s="67"/>
      <c r="K886"/>
      <c r="M886" t="s">
        <v>98</v>
      </c>
      <c r="Q886"/>
    </row>
    <row r="887" spans="4:17" ht="14.25">
      <c r="D887" s="24" t="s">
        <v>1076</v>
      </c>
      <c r="E887" s="96">
        <v>22</v>
      </c>
      <c r="F887"/>
      <c r="G887"/>
      <c r="J887" s="67"/>
      <c r="K887"/>
      <c r="M887" t="s">
        <v>98</v>
      </c>
      <c r="Q887"/>
    </row>
    <row r="888" spans="4:17" ht="14.25">
      <c r="D888" s="24" t="s">
        <v>1077</v>
      </c>
      <c r="E888" s="96">
        <v>22</v>
      </c>
      <c r="F888"/>
      <c r="G888"/>
      <c r="J888" s="67"/>
      <c r="K888"/>
      <c r="M888" t="s">
        <v>98</v>
      </c>
      <c r="Q888"/>
    </row>
    <row r="889" spans="4:17" ht="14.25">
      <c r="D889" s="24" t="s">
        <v>1078</v>
      </c>
      <c r="E889" s="96">
        <v>22</v>
      </c>
      <c r="F889"/>
      <c r="G889"/>
      <c r="J889" s="67"/>
      <c r="K889"/>
      <c r="M889" t="s">
        <v>98</v>
      </c>
      <c r="Q889"/>
    </row>
    <row r="890" spans="4:17" ht="14.25">
      <c r="D890" s="24" t="s">
        <v>1079</v>
      </c>
      <c r="E890" s="96">
        <v>22</v>
      </c>
      <c r="F890"/>
      <c r="G890"/>
      <c r="J890" s="67"/>
      <c r="K890"/>
      <c r="M890" t="s">
        <v>98</v>
      </c>
      <c r="Q890"/>
    </row>
    <row r="891" spans="4:17" ht="14.25">
      <c r="D891" s="24" t="s">
        <v>1080</v>
      </c>
      <c r="E891" s="96">
        <v>22</v>
      </c>
      <c r="F891"/>
      <c r="G891"/>
      <c r="J891" s="67"/>
      <c r="K891"/>
      <c r="M891" t="s">
        <v>98</v>
      </c>
      <c r="Q891"/>
    </row>
    <row r="892" spans="4:17" ht="14.25">
      <c r="D892" s="24" t="s">
        <v>1081</v>
      </c>
      <c r="E892" s="96">
        <v>22</v>
      </c>
      <c r="F892"/>
      <c r="G892"/>
      <c r="J892" s="67"/>
      <c r="K892"/>
      <c r="M892" t="s">
        <v>98</v>
      </c>
      <c r="Q892"/>
    </row>
    <row r="893" spans="4:17" ht="14.25">
      <c r="D893" s="24" t="s">
        <v>1082</v>
      </c>
      <c r="E893" s="96">
        <v>22</v>
      </c>
      <c r="F893"/>
      <c r="G893"/>
      <c r="J893" s="67"/>
      <c r="K893"/>
      <c r="M893" t="s">
        <v>98</v>
      </c>
      <c r="Q893"/>
    </row>
    <row r="894" spans="4:17" ht="14.25">
      <c r="D894" s="24" t="s">
        <v>1083</v>
      </c>
      <c r="E894" s="96">
        <v>22</v>
      </c>
      <c r="F894"/>
      <c r="G894"/>
      <c r="J894" s="67"/>
      <c r="K894"/>
      <c r="M894" t="s">
        <v>98</v>
      </c>
      <c r="Q894"/>
    </row>
    <row r="895" spans="4:17" ht="14.25">
      <c r="D895" s="24" t="s">
        <v>1084</v>
      </c>
      <c r="E895" s="96">
        <v>22</v>
      </c>
      <c r="F895"/>
      <c r="G895"/>
      <c r="J895" s="67"/>
      <c r="K895"/>
      <c r="M895" t="s">
        <v>98</v>
      </c>
      <c r="Q895"/>
    </row>
    <row r="896" spans="4:17" ht="14.25">
      <c r="D896" s="24" t="s">
        <v>1085</v>
      </c>
      <c r="E896" s="96">
        <v>22</v>
      </c>
      <c r="F896"/>
      <c r="G896"/>
      <c r="J896" s="67"/>
      <c r="K896"/>
      <c r="M896" t="s">
        <v>98</v>
      </c>
      <c r="Q896"/>
    </row>
    <row r="897" spans="4:17" ht="14.25">
      <c r="D897" s="24" t="s">
        <v>1086</v>
      </c>
      <c r="E897" s="96">
        <v>22</v>
      </c>
      <c r="F897"/>
      <c r="G897"/>
      <c r="J897" s="67"/>
      <c r="K897"/>
      <c r="M897" t="s">
        <v>98</v>
      </c>
      <c r="Q897"/>
    </row>
    <row r="898" spans="4:17" ht="14.25">
      <c r="D898" s="24" t="s">
        <v>1087</v>
      </c>
      <c r="E898" s="96">
        <v>22</v>
      </c>
      <c r="F898"/>
      <c r="G898"/>
      <c r="J898" s="67"/>
      <c r="K898"/>
      <c r="M898" t="s">
        <v>98</v>
      </c>
      <c r="Q898"/>
    </row>
    <row r="899" spans="4:17" ht="14.25">
      <c r="D899" s="24" t="s">
        <v>1088</v>
      </c>
      <c r="E899" s="96">
        <v>22</v>
      </c>
      <c r="F899"/>
      <c r="G899"/>
      <c r="J899" s="67"/>
      <c r="K899"/>
      <c r="M899" t="s">
        <v>98</v>
      </c>
      <c r="Q899"/>
    </row>
    <row r="900" spans="4:17" ht="14.25">
      <c r="D900" s="24" t="s">
        <v>1089</v>
      </c>
      <c r="E900" s="96">
        <v>22</v>
      </c>
      <c r="F900"/>
      <c r="G900"/>
      <c r="J900" s="67"/>
      <c r="K900"/>
      <c r="M900" t="s">
        <v>98</v>
      </c>
      <c r="Q900"/>
    </row>
    <row r="901" spans="4:17" ht="14.25">
      <c r="D901" s="24" t="s">
        <v>1090</v>
      </c>
      <c r="E901" s="96">
        <v>22</v>
      </c>
      <c r="F901"/>
      <c r="G901"/>
      <c r="J901" s="67"/>
      <c r="K901"/>
      <c r="M901" t="s">
        <v>98</v>
      </c>
      <c r="Q901"/>
    </row>
    <row r="902" spans="4:17" ht="14.25">
      <c r="D902" s="24" t="s">
        <v>1091</v>
      </c>
      <c r="E902" s="96">
        <v>22</v>
      </c>
      <c r="F902"/>
      <c r="G902"/>
      <c r="J902" s="67"/>
      <c r="K902"/>
      <c r="M902" t="s">
        <v>98</v>
      </c>
      <c r="Q902"/>
    </row>
    <row r="903" spans="4:17" ht="14.25">
      <c r="D903" s="24" t="s">
        <v>1092</v>
      </c>
      <c r="E903" s="96">
        <v>22</v>
      </c>
      <c r="F903"/>
      <c r="G903"/>
      <c r="J903" s="67"/>
      <c r="K903"/>
      <c r="M903" t="s">
        <v>98</v>
      </c>
      <c r="Q903"/>
    </row>
    <row r="904" spans="4:17" ht="14.25">
      <c r="D904" s="24" t="s">
        <v>1093</v>
      </c>
      <c r="E904" s="96">
        <v>22</v>
      </c>
      <c r="F904"/>
      <c r="G904"/>
      <c r="J904" s="67"/>
      <c r="K904"/>
      <c r="M904" t="s">
        <v>98</v>
      </c>
      <c r="Q904"/>
    </row>
    <row r="905" spans="4:17" ht="14.25">
      <c r="D905" s="24" t="s">
        <v>1094</v>
      </c>
      <c r="E905" s="96">
        <v>22</v>
      </c>
      <c r="F905"/>
      <c r="G905"/>
      <c r="J905" s="67"/>
      <c r="K905"/>
      <c r="M905" t="s">
        <v>98</v>
      </c>
      <c r="Q905"/>
    </row>
    <row r="906" spans="4:17" ht="14.25">
      <c r="D906" s="24" t="s">
        <v>1095</v>
      </c>
      <c r="E906" s="96">
        <v>22</v>
      </c>
      <c r="F906"/>
      <c r="G906"/>
      <c r="J906" s="67"/>
      <c r="K906"/>
      <c r="M906" t="s">
        <v>98</v>
      </c>
      <c r="Q906"/>
    </row>
    <row r="907" spans="4:17" ht="14.25">
      <c r="D907" s="24" t="s">
        <v>1096</v>
      </c>
      <c r="E907" s="96">
        <v>22</v>
      </c>
      <c r="F907"/>
      <c r="G907"/>
      <c r="J907" s="67"/>
      <c r="K907"/>
      <c r="M907" t="s">
        <v>98</v>
      </c>
      <c r="Q907"/>
    </row>
    <row r="908" spans="4:17" ht="14.25">
      <c r="D908" s="24" t="s">
        <v>1097</v>
      </c>
      <c r="E908" s="96">
        <v>22</v>
      </c>
      <c r="F908"/>
      <c r="G908"/>
      <c r="J908" s="67"/>
      <c r="K908"/>
      <c r="M908" t="s">
        <v>98</v>
      </c>
      <c r="Q908"/>
    </row>
    <row r="909" spans="4:17" ht="14.25">
      <c r="D909" s="24" t="s">
        <v>1098</v>
      </c>
      <c r="E909" s="96">
        <v>22</v>
      </c>
      <c r="F909"/>
      <c r="G909"/>
      <c r="J909" s="67"/>
      <c r="K909"/>
      <c r="M909" t="s">
        <v>98</v>
      </c>
      <c r="Q909"/>
    </row>
    <row r="910" spans="4:17" ht="14.25">
      <c r="D910" s="24" t="s">
        <v>1099</v>
      </c>
      <c r="E910" s="96">
        <v>22</v>
      </c>
      <c r="F910"/>
      <c r="G910"/>
      <c r="J910" s="67"/>
      <c r="K910"/>
      <c r="M910" t="s">
        <v>98</v>
      </c>
      <c r="Q910"/>
    </row>
    <row r="911" spans="4:17" ht="14.25">
      <c r="D911" s="24" t="s">
        <v>1100</v>
      </c>
      <c r="E911" s="96">
        <v>22</v>
      </c>
      <c r="F911"/>
      <c r="G911"/>
      <c r="J911" s="67"/>
      <c r="K911"/>
      <c r="M911" t="s">
        <v>98</v>
      </c>
      <c r="Q911"/>
    </row>
    <row r="912" spans="4:17" ht="14.25">
      <c r="D912" s="24" t="s">
        <v>1101</v>
      </c>
      <c r="E912" s="96">
        <v>22</v>
      </c>
      <c r="F912"/>
      <c r="G912"/>
      <c r="J912" s="67"/>
      <c r="K912"/>
      <c r="M912" t="s">
        <v>98</v>
      </c>
      <c r="Q912"/>
    </row>
    <row r="913" spans="4:17" ht="14.25">
      <c r="D913" s="24" t="s">
        <v>1102</v>
      </c>
      <c r="E913" s="96">
        <v>22</v>
      </c>
      <c r="F913"/>
      <c r="G913"/>
      <c r="J913" s="67"/>
      <c r="K913"/>
      <c r="M913" t="s">
        <v>98</v>
      </c>
      <c r="Q913"/>
    </row>
    <row r="914" spans="4:17" ht="14.25">
      <c r="D914" s="24" t="s">
        <v>1103</v>
      </c>
      <c r="E914" s="96">
        <v>22</v>
      </c>
      <c r="F914"/>
      <c r="G914"/>
      <c r="J914" s="67"/>
      <c r="K914"/>
      <c r="M914" t="s">
        <v>98</v>
      </c>
      <c r="Q914"/>
    </row>
    <row r="915" spans="4:17" ht="14.25">
      <c r="D915" s="24" t="s">
        <v>1104</v>
      </c>
      <c r="E915" s="96">
        <v>22</v>
      </c>
      <c r="F915"/>
      <c r="G915"/>
      <c r="J915" s="67"/>
      <c r="K915"/>
      <c r="M915" t="s">
        <v>98</v>
      </c>
      <c r="Q915"/>
    </row>
    <row r="916" spans="4:17" ht="14.25">
      <c r="D916" s="24" t="s">
        <v>1105</v>
      </c>
      <c r="E916" s="96">
        <v>22</v>
      </c>
      <c r="F916"/>
      <c r="G916"/>
      <c r="J916" s="67"/>
      <c r="K916"/>
      <c r="M916" t="s">
        <v>98</v>
      </c>
      <c r="Q916"/>
    </row>
    <row r="917" spans="4:17" ht="14.25">
      <c r="D917" s="24" t="s">
        <v>1106</v>
      </c>
      <c r="E917" s="96">
        <v>22</v>
      </c>
      <c r="F917"/>
      <c r="G917"/>
      <c r="J917" s="67"/>
      <c r="K917"/>
      <c r="M917" t="s">
        <v>98</v>
      </c>
      <c r="Q917"/>
    </row>
    <row r="918" spans="4:17" ht="14.25">
      <c r="D918" s="24" t="s">
        <v>1107</v>
      </c>
      <c r="E918" s="96">
        <v>22</v>
      </c>
      <c r="F918"/>
      <c r="G918"/>
      <c r="J918" s="67"/>
      <c r="K918"/>
      <c r="M918" t="s">
        <v>98</v>
      </c>
      <c r="Q918"/>
    </row>
    <row r="919" spans="4:17" ht="14.25">
      <c r="D919" s="24" t="s">
        <v>1108</v>
      </c>
      <c r="E919" s="96">
        <v>22</v>
      </c>
      <c r="F919"/>
      <c r="G919"/>
      <c r="J919" s="67"/>
      <c r="K919"/>
      <c r="M919" t="s">
        <v>98</v>
      </c>
      <c r="Q919"/>
    </row>
    <row r="920" spans="4:17" ht="14.25">
      <c r="D920" s="24" t="s">
        <v>1109</v>
      </c>
      <c r="E920" s="96">
        <v>22</v>
      </c>
      <c r="F920"/>
      <c r="G920"/>
      <c r="J920" s="67"/>
      <c r="K920"/>
      <c r="M920" t="s">
        <v>98</v>
      </c>
      <c r="Q920"/>
    </row>
    <row r="921" spans="4:17" ht="14.25">
      <c r="D921" s="24" t="s">
        <v>1110</v>
      </c>
      <c r="E921" s="96">
        <v>22</v>
      </c>
      <c r="F921"/>
      <c r="G921"/>
      <c r="J921" s="67"/>
      <c r="K921"/>
      <c r="M921" t="s">
        <v>98</v>
      </c>
      <c r="Q921"/>
    </row>
    <row r="922" spans="4:17" ht="14.25">
      <c r="D922" s="24" t="s">
        <v>1111</v>
      </c>
      <c r="E922" s="96">
        <v>22</v>
      </c>
      <c r="F922"/>
      <c r="G922"/>
      <c r="J922" s="67"/>
      <c r="K922"/>
      <c r="M922" t="s">
        <v>98</v>
      </c>
      <c r="Q922"/>
    </row>
    <row r="923" spans="4:17" ht="14.25">
      <c r="D923" s="24" t="s">
        <v>1112</v>
      </c>
      <c r="E923" s="96">
        <v>22</v>
      </c>
      <c r="F923"/>
      <c r="G923"/>
      <c r="J923" s="67"/>
      <c r="K923"/>
      <c r="M923" t="s">
        <v>98</v>
      </c>
      <c r="Q923"/>
    </row>
    <row r="924" spans="4:17" ht="14.25">
      <c r="D924" s="24" t="s">
        <v>1113</v>
      </c>
      <c r="E924" s="96">
        <v>22</v>
      </c>
      <c r="F924"/>
      <c r="G924"/>
      <c r="J924" s="67"/>
      <c r="K924"/>
      <c r="M924" t="s">
        <v>98</v>
      </c>
      <c r="Q924"/>
    </row>
    <row r="925" spans="4:17" ht="14.25">
      <c r="D925" s="24" t="s">
        <v>1114</v>
      </c>
      <c r="E925" s="96">
        <v>22</v>
      </c>
      <c r="F925"/>
      <c r="G925"/>
      <c r="J925" s="67"/>
      <c r="K925"/>
      <c r="M925" t="s">
        <v>98</v>
      </c>
      <c r="Q925"/>
    </row>
    <row r="926" spans="4:17" ht="14.25">
      <c r="D926" s="24" t="s">
        <v>1115</v>
      </c>
      <c r="E926" s="96">
        <v>22</v>
      </c>
      <c r="F926"/>
      <c r="G926"/>
      <c r="J926" s="67"/>
      <c r="K926"/>
      <c r="M926" t="s">
        <v>98</v>
      </c>
      <c r="Q926"/>
    </row>
    <row r="927" spans="4:17" ht="14.25">
      <c r="D927" s="24" t="s">
        <v>1116</v>
      </c>
      <c r="E927" s="96">
        <v>22</v>
      </c>
      <c r="F927"/>
      <c r="G927"/>
      <c r="J927" s="67"/>
      <c r="K927"/>
      <c r="M927" t="s">
        <v>98</v>
      </c>
      <c r="Q927"/>
    </row>
    <row r="928" spans="4:17" ht="14.25">
      <c r="D928" s="24" t="s">
        <v>1117</v>
      </c>
      <c r="E928" s="96">
        <v>22</v>
      </c>
      <c r="F928"/>
      <c r="G928"/>
      <c r="J928" s="67"/>
      <c r="K928"/>
      <c r="M928" t="s">
        <v>98</v>
      </c>
      <c r="Q928"/>
    </row>
    <row r="929" spans="4:17" ht="14.25">
      <c r="D929" s="24" t="s">
        <v>1118</v>
      </c>
      <c r="E929" s="96">
        <v>22</v>
      </c>
      <c r="F929"/>
      <c r="G929"/>
      <c r="J929" s="67"/>
      <c r="K929"/>
      <c r="M929" t="s">
        <v>98</v>
      </c>
      <c r="Q929"/>
    </row>
    <row r="930" spans="4:17" ht="14.25">
      <c r="D930" s="24" t="s">
        <v>1119</v>
      </c>
      <c r="E930" s="96">
        <v>22</v>
      </c>
      <c r="F930"/>
      <c r="G930"/>
      <c r="J930" s="67"/>
      <c r="K930"/>
      <c r="M930" t="s">
        <v>98</v>
      </c>
      <c r="Q930"/>
    </row>
    <row r="931" spans="4:17" ht="14.25">
      <c r="D931" s="24" t="s">
        <v>1120</v>
      </c>
      <c r="E931" s="96">
        <v>22</v>
      </c>
      <c r="F931"/>
      <c r="G931"/>
      <c r="J931" s="67"/>
      <c r="K931"/>
      <c r="M931" t="s">
        <v>98</v>
      </c>
      <c r="Q931"/>
    </row>
    <row r="932" spans="4:17" ht="14.25">
      <c r="D932" s="24" t="s">
        <v>1121</v>
      </c>
      <c r="E932" s="96">
        <v>22</v>
      </c>
      <c r="F932"/>
      <c r="G932"/>
      <c r="J932" s="67"/>
      <c r="K932"/>
      <c r="M932" t="s">
        <v>98</v>
      </c>
      <c r="Q932"/>
    </row>
    <row r="933" spans="4:17" ht="14.25">
      <c r="D933" s="24" t="s">
        <v>1122</v>
      </c>
      <c r="E933" s="96">
        <v>22</v>
      </c>
      <c r="F933"/>
      <c r="G933"/>
      <c r="J933" s="67"/>
      <c r="K933"/>
      <c r="M933" t="s">
        <v>98</v>
      </c>
      <c r="Q933"/>
    </row>
    <row r="934" spans="4:17" ht="14.25">
      <c r="D934" s="24" t="s">
        <v>1123</v>
      </c>
      <c r="E934" s="96">
        <v>22</v>
      </c>
      <c r="F934"/>
      <c r="G934"/>
      <c r="J934" s="67"/>
      <c r="K934"/>
      <c r="M934" t="s">
        <v>98</v>
      </c>
      <c r="Q934"/>
    </row>
    <row r="935" spans="4:17" ht="14.25">
      <c r="D935" s="24" t="s">
        <v>1124</v>
      </c>
      <c r="E935" s="96">
        <v>22</v>
      </c>
      <c r="F935"/>
      <c r="G935"/>
      <c r="J935" s="67"/>
      <c r="K935"/>
      <c r="M935" t="s">
        <v>98</v>
      </c>
      <c r="Q935"/>
    </row>
    <row r="936" spans="4:17" ht="14.25">
      <c r="D936" s="24" t="s">
        <v>1125</v>
      </c>
      <c r="E936" s="96">
        <v>22</v>
      </c>
      <c r="F936"/>
      <c r="G936"/>
      <c r="J936" s="67"/>
      <c r="K936"/>
      <c r="M936" t="s">
        <v>98</v>
      </c>
      <c r="Q936"/>
    </row>
    <row r="937" spans="4:17" ht="14.25">
      <c r="D937" s="24" t="s">
        <v>1126</v>
      </c>
      <c r="E937" s="96">
        <v>22</v>
      </c>
      <c r="F937"/>
      <c r="G937"/>
      <c r="J937" s="67"/>
      <c r="K937"/>
      <c r="M937" t="s">
        <v>98</v>
      </c>
      <c r="Q937"/>
    </row>
    <row r="938" spans="4:17" ht="14.25">
      <c r="D938" s="24" t="s">
        <v>1127</v>
      </c>
      <c r="E938" s="96">
        <v>22</v>
      </c>
      <c r="F938"/>
      <c r="G938"/>
      <c r="J938" s="67"/>
      <c r="K938"/>
      <c r="M938" t="s">
        <v>98</v>
      </c>
      <c r="Q938"/>
    </row>
    <row r="939" spans="4:17" ht="14.25">
      <c r="D939" s="24" t="s">
        <v>1128</v>
      </c>
      <c r="E939" s="96">
        <v>22</v>
      </c>
      <c r="F939"/>
      <c r="G939"/>
      <c r="J939" s="67"/>
      <c r="K939"/>
      <c r="M939" t="s">
        <v>98</v>
      </c>
      <c r="Q939"/>
    </row>
    <row r="940" spans="4:17" ht="14.25">
      <c r="D940" s="24" t="s">
        <v>1129</v>
      </c>
      <c r="E940" s="96">
        <v>22</v>
      </c>
      <c r="F940"/>
      <c r="G940"/>
      <c r="J940" s="67"/>
      <c r="K940"/>
      <c r="M940" t="s">
        <v>98</v>
      </c>
      <c r="Q940"/>
    </row>
    <row r="941" spans="4:17" ht="14.25">
      <c r="D941" s="24" t="s">
        <v>1130</v>
      </c>
      <c r="E941" s="96">
        <v>22</v>
      </c>
      <c r="F941"/>
      <c r="G941"/>
      <c r="J941" s="67"/>
      <c r="K941"/>
      <c r="M941" t="s">
        <v>98</v>
      </c>
      <c r="Q941"/>
    </row>
    <row r="942" spans="4:17" ht="14.25">
      <c r="D942" s="24" t="s">
        <v>1131</v>
      </c>
      <c r="E942" s="96">
        <v>22</v>
      </c>
      <c r="F942"/>
      <c r="G942"/>
      <c r="J942" s="67"/>
      <c r="K942"/>
      <c r="M942" t="s">
        <v>98</v>
      </c>
      <c r="Q942"/>
    </row>
    <row r="943" spans="4:17" ht="14.25">
      <c r="D943" s="24" t="s">
        <v>1132</v>
      </c>
      <c r="E943" s="96">
        <v>22</v>
      </c>
      <c r="F943"/>
      <c r="G943"/>
      <c r="J943" s="67"/>
      <c r="K943"/>
      <c r="M943" t="s">
        <v>98</v>
      </c>
      <c r="Q943"/>
    </row>
    <row r="944" spans="4:17" ht="14.25">
      <c r="D944" s="24" t="s">
        <v>1133</v>
      </c>
      <c r="E944" s="96">
        <v>22</v>
      </c>
      <c r="F944"/>
      <c r="G944"/>
      <c r="J944" s="67"/>
      <c r="K944"/>
      <c r="M944" t="s">
        <v>98</v>
      </c>
      <c r="Q944"/>
    </row>
    <row r="945" spans="4:17" ht="14.25">
      <c r="D945" s="24" t="s">
        <v>1134</v>
      </c>
      <c r="E945" s="96">
        <v>22</v>
      </c>
      <c r="F945"/>
      <c r="G945"/>
      <c r="J945" s="67"/>
      <c r="K945"/>
      <c r="M945" t="s">
        <v>98</v>
      </c>
      <c r="Q945"/>
    </row>
    <row r="946" spans="4:17" ht="14.25">
      <c r="D946" s="24" t="s">
        <v>1135</v>
      </c>
      <c r="E946" s="96">
        <v>22</v>
      </c>
      <c r="F946"/>
      <c r="G946"/>
      <c r="J946" s="67"/>
      <c r="K946"/>
      <c r="M946" t="s">
        <v>98</v>
      </c>
      <c r="Q946"/>
    </row>
    <row r="947" spans="4:17" ht="14.25">
      <c r="D947" s="24" t="s">
        <v>1136</v>
      </c>
      <c r="E947" s="96">
        <v>22</v>
      </c>
      <c r="F947"/>
      <c r="G947"/>
      <c r="J947" s="67"/>
      <c r="K947"/>
      <c r="M947" t="s">
        <v>98</v>
      </c>
      <c r="Q947"/>
    </row>
    <row r="948" spans="4:17" ht="14.25">
      <c r="D948" s="24" t="s">
        <v>1137</v>
      </c>
      <c r="E948" s="96">
        <v>22</v>
      </c>
      <c r="F948"/>
      <c r="G948"/>
      <c r="J948" s="67"/>
      <c r="K948"/>
      <c r="M948" t="s">
        <v>98</v>
      </c>
      <c r="Q948"/>
    </row>
    <row r="949" spans="4:17" ht="14.25">
      <c r="D949" s="24" t="s">
        <v>1138</v>
      </c>
      <c r="E949" s="96">
        <v>22</v>
      </c>
      <c r="F949"/>
      <c r="G949"/>
      <c r="J949" s="67"/>
      <c r="K949"/>
      <c r="M949" t="s">
        <v>98</v>
      </c>
      <c r="Q949"/>
    </row>
    <row r="950" spans="4:17" ht="14.25">
      <c r="D950" s="24" t="s">
        <v>1139</v>
      </c>
      <c r="E950" s="96">
        <v>22</v>
      </c>
      <c r="F950"/>
      <c r="G950"/>
      <c r="J950" s="67"/>
      <c r="K950"/>
      <c r="M950" t="s">
        <v>98</v>
      </c>
      <c r="Q950"/>
    </row>
    <row r="951" spans="4:17" ht="14.25">
      <c r="D951" s="24" t="s">
        <v>1140</v>
      </c>
      <c r="E951" s="96">
        <v>22</v>
      </c>
      <c r="F951"/>
      <c r="G951"/>
      <c r="J951" s="67"/>
      <c r="K951"/>
      <c r="M951" t="s">
        <v>98</v>
      </c>
      <c r="Q951"/>
    </row>
    <row r="952" spans="4:17" ht="14.25">
      <c r="D952" s="24" t="s">
        <v>1141</v>
      </c>
      <c r="E952" s="96">
        <v>22</v>
      </c>
      <c r="F952"/>
      <c r="G952"/>
      <c r="J952" s="67"/>
      <c r="K952"/>
      <c r="M952" t="s">
        <v>98</v>
      </c>
      <c r="Q952"/>
    </row>
    <row r="953" spans="4:17" ht="14.25">
      <c r="D953" s="24" t="s">
        <v>1142</v>
      </c>
      <c r="E953" s="96">
        <v>22</v>
      </c>
      <c r="F953"/>
      <c r="G953"/>
      <c r="J953" s="67"/>
      <c r="K953"/>
      <c r="M953" t="s">
        <v>98</v>
      </c>
      <c r="Q953"/>
    </row>
    <row r="954" spans="4:17" ht="14.25">
      <c r="D954" s="24" t="s">
        <v>1143</v>
      </c>
      <c r="E954" s="96">
        <v>21</v>
      </c>
      <c r="F954"/>
      <c r="G954"/>
      <c r="J954" s="67"/>
      <c r="K954"/>
      <c r="M954" t="s">
        <v>98</v>
      </c>
      <c r="Q954"/>
    </row>
    <row r="955" spans="4:17" ht="14.25">
      <c r="D955" s="24" t="s">
        <v>1144</v>
      </c>
      <c r="E955" s="96">
        <v>21</v>
      </c>
      <c r="F955"/>
      <c r="G955"/>
      <c r="J955" s="67"/>
      <c r="K955"/>
      <c r="M955" t="s">
        <v>98</v>
      </c>
      <c r="Q955"/>
    </row>
    <row r="956" spans="4:17" ht="14.25">
      <c r="D956" s="24" t="s">
        <v>1145</v>
      </c>
      <c r="E956" s="96">
        <v>21</v>
      </c>
      <c r="F956"/>
      <c r="G956"/>
      <c r="J956" s="67"/>
      <c r="K956"/>
      <c r="M956" t="s">
        <v>98</v>
      </c>
      <c r="Q956"/>
    </row>
    <row r="957" spans="4:17" ht="14.25">
      <c r="D957" s="24" t="s">
        <v>1146</v>
      </c>
      <c r="E957" s="96">
        <v>21</v>
      </c>
      <c r="F957"/>
      <c r="G957"/>
      <c r="J957" s="67"/>
      <c r="K957"/>
      <c r="M957" t="s">
        <v>98</v>
      </c>
      <c r="Q957"/>
    </row>
    <row r="958" spans="4:17" ht="14.25">
      <c r="D958" s="24" t="s">
        <v>1147</v>
      </c>
      <c r="E958" s="96">
        <v>21</v>
      </c>
      <c r="F958"/>
      <c r="G958"/>
      <c r="J958" s="67"/>
      <c r="K958"/>
      <c r="M958" t="s">
        <v>98</v>
      </c>
      <c r="Q958"/>
    </row>
    <row r="959" spans="4:17" ht="14.25">
      <c r="D959" s="24" t="s">
        <v>1148</v>
      </c>
      <c r="E959" s="96">
        <v>21</v>
      </c>
      <c r="F959"/>
      <c r="G959"/>
      <c r="J959" s="67"/>
      <c r="K959"/>
      <c r="M959" t="s">
        <v>98</v>
      </c>
      <c r="Q959"/>
    </row>
    <row r="960" spans="4:17" ht="14.25">
      <c r="D960" s="24" t="s">
        <v>1149</v>
      </c>
      <c r="E960" s="96">
        <v>21</v>
      </c>
      <c r="F960"/>
      <c r="G960"/>
      <c r="J960" s="67"/>
      <c r="K960"/>
      <c r="M960" t="s">
        <v>98</v>
      </c>
      <c r="Q960"/>
    </row>
    <row r="961" spans="4:17" ht="14.25">
      <c r="D961" s="24" t="s">
        <v>1150</v>
      </c>
      <c r="E961" s="96">
        <v>21</v>
      </c>
      <c r="F961"/>
      <c r="G961"/>
      <c r="J961" s="67"/>
      <c r="K961"/>
      <c r="M961" t="s">
        <v>98</v>
      </c>
      <c r="Q961"/>
    </row>
    <row r="962" spans="4:17" ht="14.25">
      <c r="D962" s="24" t="s">
        <v>1151</v>
      </c>
      <c r="E962" s="96">
        <v>21</v>
      </c>
      <c r="F962"/>
      <c r="G962"/>
      <c r="J962" s="67"/>
      <c r="K962"/>
      <c r="M962" t="s">
        <v>98</v>
      </c>
      <c r="Q962"/>
    </row>
    <row r="963" spans="4:17" ht="14.25">
      <c r="D963" s="24" t="s">
        <v>1152</v>
      </c>
      <c r="E963" s="96">
        <v>21</v>
      </c>
      <c r="F963"/>
      <c r="G963"/>
      <c r="J963" s="67"/>
      <c r="K963"/>
      <c r="M963" t="s">
        <v>98</v>
      </c>
      <c r="Q963"/>
    </row>
    <row r="964" spans="4:17" ht="14.25">
      <c r="D964" s="24" t="s">
        <v>1153</v>
      </c>
      <c r="E964" s="96">
        <v>21</v>
      </c>
      <c r="F964"/>
      <c r="G964"/>
      <c r="J964" s="67"/>
      <c r="K964"/>
      <c r="M964" t="s">
        <v>98</v>
      </c>
      <c r="Q964"/>
    </row>
    <row r="965" spans="4:17" ht="14.25">
      <c r="D965" s="24" t="s">
        <v>1154</v>
      </c>
      <c r="E965" s="96">
        <v>21</v>
      </c>
      <c r="F965"/>
      <c r="G965"/>
      <c r="J965" s="67"/>
      <c r="K965"/>
      <c r="M965" t="s">
        <v>98</v>
      </c>
      <c r="Q965"/>
    </row>
    <row r="966" spans="4:17" ht="14.25">
      <c r="D966" s="24" t="s">
        <v>1155</v>
      </c>
      <c r="E966" s="96">
        <v>21</v>
      </c>
      <c r="F966"/>
      <c r="G966"/>
      <c r="J966" s="67"/>
      <c r="K966"/>
      <c r="M966" t="s">
        <v>98</v>
      </c>
      <c r="Q966"/>
    </row>
    <row r="967" spans="4:17" ht="14.25">
      <c r="D967" s="24" t="s">
        <v>1156</v>
      </c>
      <c r="E967" s="96">
        <v>21</v>
      </c>
      <c r="F967"/>
      <c r="G967"/>
      <c r="J967" s="67"/>
      <c r="K967"/>
      <c r="M967" t="s">
        <v>98</v>
      </c>
      <c r="Q967"/>
    </row>
    <row r="968" spans="4:17" ht="14.25">
      <c r="D968" s="24" t="s">
        <v>1157</v>
      </c>
      <c r="E968" s="96">
        <v>21</v>
      </c>
      <c r="F968"/>
      <c r="G968"/>
      <c r="J968" s="67"/>
      <c r="K968"/>
      <c r="M968" t="s">
        <v>98</v>
      </c>
      <c r="Q968"/>
    </row>
    <row r="969" spans="4:17" ht="14.25">
      <c r="D969" s="24" t="s">
        <v>1158</v>
      </c>
      <c r="E969" s="96">
        <v>21</v>
      </c>
      <c r="F969"/>
      <c r="G969"/>
      <c r="J969" s="67"/>
      <c r="K969"/>
      <c r="M969" t="s">
        <v>98</v>
      </c>
      <c r="Q969"/>
    </row>
    <row r="970" spans="4:17" ht="14.25">
      <c r="D970" s="24" t="s">
        <v>1159</v>
      </c>
      <c r="E970" s="96">
        <v>21</v>
      </c>
      <c r="F970"/>
      <c r="G970"/>
      <c r="J970" s="67"/>
      <c r="K970"/>
      <c r="M970" t="s">
        <v>98</v>
      </c>
      <c r="Q970"/>
    </row>
    <row r="971" spans="4:17" ht="14.25">
      <c r="D971" s="24" t="s">
        <v>1160</v>
      </c>
      <c r="E971" s="96">
        <v>21</v>
      </c>
      <c r="F971"/>
      <c r="G971"/>
      <c r="J971" s="67"/>
      <c r="K971"/>
      <c r="M971" t="s">
        <v>98</v>
      </c>
      <c r="Q971"/>
    </row>
    <row r="972" spans="4:17" ht="14.25">
      <c r="D972" s="24" t="s">
        <v>1161</v>
      </c>
      <c r="E972" s="96">
        <v>21</v>
      </c>
      <c r="F972"/>
      <c r="G972"/>
      <c r="J972" s="67"/>
      <c r="K972"/>
      <c r="M972" t="s">
        <v>98</v>
      </c>
      <c r="Q972"/>
    </row>
    <row r="973" spans="4:17" ht="14.25">
      <c r="D973" s="24" t="s">
        <v>1162</v>
      </c>
      <c r="E973" s="96">
        <v>21</v>
      </c>
      <c r="F973"/>
      <c r="G973"/>
      <c r="J973" s="67"/>
      <c r="K973"/>
      <c r="M973" t="s">
        <v>98</v>
      </c>
      <c r="Q973"/>
    </row>
    <row r="974" spans="4:17" ht="14.25">
      <c r="D974" s="24" t="s">
        <v>1163</v>
      </c>
      <c r="E974" s="96">
        <v>21</v>
      </c>
      <c r="F974"/>
      <c r="G974"/>
      <c r="J974" s="67"/>
      <c r="K974"/>
      <c r="M974" t="s">
        <v>98</v>
      </c>
      <c r="Q974"/>
    </row>
    <row r="975" spans="4:17" ht="14.25">
      <c r="D975" s="24" t="s">
        <v>1164</v>
      </c>
      <c r="E975" s="96">
        <v>21</v>
      </c>
      <c r="F975"/>
      <c r="G975"/>
      <c r="J975" s="67"/>
      <c r="K975"/>
      <c r="M975" t="s">
        <v>98</v>
      </c>
      <c r="Q975"/>
    </row>
    <row r="976" spans="4:17" ht="14.25">
      <c r="D976" s="24" t="s">
        <v>1165</v>
      </c>
      <c r="E976" s="96">
        <v>21</v>
      </c>
      <c r="F976"/>
      <c r="G976"/>
      <c r="J976" s="67"/>
      <c r="K976"/>
      <c r="M976" t="s">
        <v>98</v>
      </c>
      <c r="Q976"/>
    </row>
    <row r="977" spans="4:17" ht="14.25">
      <c r="D977" s="24" t="s">
        <v>1166</v>
      </c>
      <c r="E977" s="96">
        <v>21</v>
      </c>
      <c r="F977"/>
      <c r="G977"/>
      <c r="J977" s="67"/>
      <c r="K977"/>
      <c r="M977" t="s">
        <v>98</v>
      </c>
      <c r="Q977"/>
    </row>
    <row r="978" spans="4:17" ht="14.25">
      <c r="D978" s="24" t="s">
        <v>1167</v>
      </c>
      <c r="E978" s="96">
        <v>21</v>
      </c>
      <c r="F978"/>
      <c r="G978"/>
      <c r="J978" s="67"/>
      <c r="K978"/>
      <c r="M978" t="s">
        <v>98</v>
      </c>
      <c r="Q978"/>
    </row>
    <row r="979" spans="4:17" ht="14.25">
      <c r="D979" s="24" t="s">
        <v>1168</v>
      </c>
      <c r="E979" s="96">
        <v>21</v>
      </c>
      <c r="F979"/>
      <c r="G979"/>
      <c r="J979" s="67"/>
      <c r="K979"/>
      <c r="M979" t="s">
        <v>98</v>
      </c>
      <c r="Q979"/>
    </row>
    <row r="980" spans="4:17" ht="14.25">
      <c r="D980" s="24" t="s">
        <v>1169</v>
      </c>
      <c r="E980" s="96">
        <v>21</v>
      </c>
      <c r="F980"/>
      <c r="G980"/>
      <c r="J980" s="67"/>
      <c r="K980"/>
      <c r="M980" t="s">
        <v>98</v>
      </c>
      <c r="Q980"/>
    </row>
    <row r="981" spans="4:17" ht="14.25">
      <c r="D981" s="24" t="s">
        <v>1170</v>
      </c>
      <c r="E981" s="96">
        <v>21</v>
      </c>
      <c r="F981"/>
      <c r="G981"/>
      <c r="J981" s="67"/>
      <c r="K981"/>
      <c r="M981" t="s">
        <v>98</v>
      </c>
      <c r="Q981"/>
    </row>
    <row r="982" spans="4:17" ht="14.25">
      <c r="D982" s="24" t="s">
        <v>1171</v>
      </c>
      <c r="E982" s="96">
        <v>21</v>
      </c>
      <c r="F982"/>
      <c r="G982"/>
      <c r="J982" s="67"/>
      <c r="K982"/>
      <c r="M982" t="s">
        <v>98</v>
      </c>
      <c r="Q982"/>
    </row>
    <row r="983" spans="4:17" ht="14.25">
      <c r="D983" s="24" t="s">
        <v>1172</v>
      </c>
      <c r="E983" s="96">
        <v>21</v>
      </c>
      <c r="F983"/>
      <c r="G983"/>
      <c r="J983" s="67"/>
      <c r="K983"/>
      <c r="M983" t="s">
        <v>98</v>
      </c>
      <c r="Q983"/>
    </row>
    <row r="984" spans="4:17" ht="14.25">
      <c r="D984" s="24" t="s">
        <v>1173</v>
      </c>
      <c r="E984" s="96">
        <v>21</v>
      </c>
      <c r="F984"/>
      <c r="G984"/>
      <c r="J984" s="67"/>
      <c r="K984"/>
      <c r="M984" t="s">
        <v>98</v>
      </c>
      <c r="Q984"/>
    </row>
    <row r="985" spans="4:17" ht="14.25">
      <c r="D985" s="24" t="s">
        <v>1174</v>
      </c>
      <c r="E985" s="96">
        <v>21</v>
      </c>
      <c r="F985"/>
      <c r="G985"/>
      <c r="J985" s="67"/>
      <c r="K985"/>
      <c r="M985" t="s">
        <v>98</v>
      </c>
      <c r="Q985"/>
    </row>
    <row r="986" spans="4:17" ht="14.25">
      <c r="D986" s="24" t="s">
        <v>1175</v>
      </c>
      <c r="E986" s="96">
        <v>21</v>
      </c>
      <c r="F986"/>
      <c r="G986"/>
      <c r="J986" s="67"/>
      <c r="K986"/>
      <c r="M986" t="s">
        <v>98</v>
      </c>
      <c r="Q986"/>
    </row>
    <row r="987" spans="4:17" ht="14.25">
      <c r="D987" s="24" t="s">
        <v>1176</v>
      </c>
      <c r="E987" s="96">
        <v>21</v>
      </c>
      <c r="F987"/>
      <c r="G987"/>
      <c r="J987" s="67"/>
      <c r="K987"/>
      <c r="M987" t="s">
        <v>98</v>
      </c>
      <c r="Q987"/>
    </row>
    <row r="988" spans="4:17" ht="14.25">
      <c r="D988" s="24" t="s">
        <v>1177</v>
      </c>
      <c r="E988" s="96">
        <v>21</v>
      </c>
      <c r="F988"/>
      <c r="G988"/>
      <c r="J988" s="67"/>
      <c r="K988"/>
      <c r="M988" t="s">
        <v>98</v>
      </c>
      <c r="Q988"/>
    </row>
    <row r="989" spans="4:17" ht="14.25">
      <c r="D989" s="24" t="s">
        <v>1178</v>
      </c>
      <c r="E989" s="96">
        <v>21</v>
      </c>
      <c r="F989"/>
      <c r="G989"/>
      <c r="J989" s="67"/>
      <c r="K989"/>
      <c r="M989" t="s">
        <v>98</v>
      </c>
      <c r="Q989"/>
    </row>
    <row r="990" spans="4:17" ht="14.25">
      <c r="D990" s="24" t="s">
        <v>1179</v>
      </c>
      <c r="E990" s="96">
        <v>21</v>
      </c>
      <c r="F990"/>
      <c r="G990"/>
      <c r="J990" s="67"/>
      <c r="K990"/>
      <c r="M990" t="s">
        <v>98</v>
      </c>
      <c r="Q990"/>
    </row>
    <row r="991" spans="4:17" ht="14.25">
      <c r="D991" s="24" t="s">
        <v>1180</v>
      </c>
      <c r="E991" s="96">
        <v>21</v>
      </c>
      <c r="F991"/>
      <c r="G991"/>
      <c r="J991" s="67"/>
      <c r="K991"/>
      <c r="M991" t="s">
        <v>98</v>
      </c>
      <c r="Q991"/>
    </row>
    <row r="992" spans="4:17" ht="14.25">
      <c r="D992" s="24" t="s">
        <v>1181</v>
      </c>
      <c r="E992" s="96">
        <v>21</v>
      </c>
      <c r="F992"/>
      <c r="G992"/>
      <c r="J992" s="67"/>
      <c r="K992"/>
      <c r="M992" t="s">
        <v>98</v>
      </c>
      <c r="Q992"/>
    </row>
    <row r="993" spans="4:17" ht="14.25">
      <c r="D993" s="24" t="s">
        <v>1182</v>
      </c>
      <c r="E993" s="96">
        <v>21</v>
      </c>
      <c r="F993"/>
      <c r="G993"/>
      <c r="J993" s="67"/>
      <c r="K993"/>
      <c r="M993" t="s">
        <v>98</v>
      </c>
      <c r="Q993"/>
    </row>
    <row r="994" spans="4:17" ht="14.25">
      <c r="D994" s="24" t="s">
        <v>1183</v>
      </c>
      <c r="E994" s="96">
        <v>21</v>
      </c>
      <c r="F994"/>
      <c r="G994"/>
      <c r="J994" s="67"/>
      <c r="K994"/>
      <c r="M994" t="s">
        <v>98</v>
      </c>
      <c r="Q994"/>
    </row>
    <row r="995" spans="4:17" ht="14.25">
      <c r="D995" s="24" t="s">
        <v>1184</v>
      </c>
      <c r="E995" s="96">
        <v>21</v>
      </c>
      <c r="F995"/>
      <c r="G995"/>
      <c r="J995" s="67"/>
      <c r="K995"/>
      <c r="M995" t="s">
        <v>98</v>
      </c>
      <c r="Q995"/>
    </row>
    <row r="996" spans="4:17" ht="14.25">
      <c r="D996" s="24" t="s">
        <v>1185</v>
      </c>
      <c r="E996" s="96">
        <v>21</v>
      </c>
      <c r="F996"/>
      <c r="G996"/>
      <c r="J996" s="67"/>
      <c r="K996"/>
      <c r="M996" t="s">
        <v>98</v>
      </c>
      <c r="Q996"/>
    </row>
    <row r="997" spans="4:17" ht="14.25">
      <c r="D997" s="24" t="s">
        <v>1186</v>
      </c>
      <c r="E997" s="96">
        <v>21</v>
      </c>
      <c r="F997"/>
      <c r="G997"/>
      <c r="J997" s="67"/>
      <c r="K997"/>
      <c r="M997" t="s">
        <v>98</v>
      </c>
      <c r="Q997"/>
    </row>
    <row r="998" spans="4:17" ht="14.25">
      <c r="D998" s="24" t="s">
        <v>1132</v>
      </c>
      <c r="E998" s="96">
        <v>21</v>
      </c>
      <c r="F998"/>
      <c r="G998"/>
      <c r="J998" s="67"/>
      <c r="K998"/>
      <c r="M998" t="s">
        <v>98</v>
      </c>
      <c r="Q998"/>
    </row>
    <row r="999" spans="4:17" ht="14.25">
      <c r="D999" s="24" t="s">
        <v>1187</v>
      </c>
      <c r="E999" s="96">
        <v>21</v>
      </c>
      <c r="F999"/>
      <c r="G999"/>
      <c r="J999" s="67"/>
      <c r="K999"/>
      <c r="M999" t="s">
        <v>98</v>
      </c>
      <c r="Q999"/>
    </row>
    <row r="1000" spans="4:17" ht="14.25">
      <c r="D1000" s="24" t="s">
        <v>1188</v>
      </c>
      <c r="E1000" s="96">
        <v>21</v>
      </c>
      <c r="F1000"/>
      <c r="G1000"/>
      <c r="J1000" s="67"/>
      <c r="K1000"/>
      <c r="M1000" t="s">
        <v>98</v>
      </c>
      <c r="Q1000"/>
    </row>
    <row r="1001" spans="4:17" ht="14.25">
      <c r="D1001" s="24" t="s">
        <v>1189</v>
      </c>
      <c r="E1001" s="96">
        <v>21</v>
      </c>
      <c r="F1001"/>
      <c r="G1001"/>
      <c r="J1001" s="67"/>
      <c r="K1001"/>
      <c r="M1001" t="s">
        <v>98</v>
      </c>
      <c r="Q1001"/>
    </row>
    <row r="1002" spans="4:17" ht="14.25">
      <c r="D1002" s="24" t="s">
        <v>1190</v>
      </c>
      <c r="E1002" s="96">
        <v>21</v>
      </c>
      <c r="F1002"/>
      <c r="G1002"/>
      <c r="J1002" s="67"/>
      <c r="K1002"/>
      <c r="M1002" t="s">
        <v>98</v>
      </c>
      <c r="Q1002"/>
    </row>
    <row r="1003" spans="4:17" ht="14.25">
      <c r="D1003" s="24" t="s">
        <v>1191</v>
      </c>
      <c r="E1003" s="96">
        <v>21</v>
      </c>
      <c r="F1003"/>
      <c r="G1003"/>
      <c r="J1003" s="67"/>
      <c r="K1003"/>
      <c r="M1003" t="s">
        <v>98</v>
      </c>
      <c r="Q1003"/>
    </row>
    <row r="1004" spans="4:17" ht="14.25">
      <c r="D1004" s="24" t="s">
        <v>1192</v>
      </c>
      <c r="E1004" s="96">
        <v>20</v>
      </c>
      <c r="F1004"/>
      <c r="G1004"/>
      <c r="J1004" s="67"/>
      <c r="K1004"/>
      <c r="M1004" t="s">
        <v>98</v>
      </c>
      <c r="Q1004"/>
    </row>
    <row r="1005" spans="4:17" ht="14.25">
      <c r="D1005" s="24" t="s">
        <v>1193</v>
      </c>
      <c r="E1005" s="96">
        <v>20</v>
      </c>
      <c r="F1005"/>
      <c r="G1005"/>
      <c r="J1005" s="67"/>
      <c r="K1005"/>
      <c r="M1005" t="s">
        <v>98</v>
      </c>
      <c r="Q1005"/>
    </row>
    <row r="1006" spans="4:17" ht="14.25">
      <c r="D1006" s="24" t="s">
        <v>1194</v>
      </c>
      <c r="E1006" s="96">
        <v>20</v>
      </c>
      <c r="F1006"/>
      <c r="G1006"/>
      <c r="J1006" s="67"/>
      <c r="K1006"/>
      <c r="M1006" t="s">
        <v>98</v>
      </c>
      <c r="Q1006"/>
    </row>
    <row r="1007" spans="4:17" ht="14.25">
      <c r="D1007" s="24" t="s">
        <v>1195</v>
      </c>
      <c r="E1007" s="96">
        <v>20</v>
      </c>
      <c r="F1007"/>
      <c r="G1007"/>
      <c r="J1007" s="67"/>
      <c r="K1007"/>
      <c r="M1007" t="s">
        <v>98</v>
      </c>
      <c r="Q1007"/>
    </row>
    <row r="1008" spans="4:17" ht="14.25">
      <c r="D1008" s="24" t="s">
        <v>1196</v>
      </c>
      <c r="E1008" s="96">
        <v>20</v>
      </c>
      <c r="F1008"/>
      <c r="G1008"/>
      <c r="J1008" s="67"/>
      <c r="K1008"/>
      <c r="M1008" t="s">
        <v>98</v>
      </c>
      <c r="Q1008"/>
    </row>
    <row r="1009" spans="4:17" ht="14.25">
      <c r="D1009" s="24" t="s">
        <v>1197</v>
      </c>
      <c r="E1009" s="96">
        <v>20</v>
      </c>
      <c r="F1009"/>
      <c r="G1009"/>
      <c r="J1009" s="67"/>
      <c r="K1009"/>
      <c r="M1009" t="s">
        <v>98</v>
      </c>
      <c r="Q1009"/>
    </row>
    <row r="1010" spans="4:17" ht="14.25">
      <c r="D1010" s="24" t="s">
        <v>1198</v>
      </c>
      <c r="E1010" s="96">
        <v>20</v>
      </c>
      <c r="F1010"/>
      <c r="G1010"/>
      <c r="J1010" s="67"/>
      <c r="K1010"/>
      <c r="M1010" t="s">
        <v>98</v>
      </c>
      <c r="Q1010"/>
    </row>
    <row r="1011" spans="4:17" ht="14.25">
      <c r="D1011" s="24" t="s">
        <v>1199</v>
      </c>
      <c r="E1011" s="96">
        <v>20</v>
      </c>
      <c r="F1011"/>
      <c r="G1011"/>
      <c r="J1011" s="67"/>
      <c r="K1011"/>
      <c r="M1011" t="s">
        <v>98</v>
      </c>
      <c r="Q1011"/>
    </row>
    <row r="1012" spans="4:17" ht="14.25">
      <c r="D1012" s="24" t="s">
        <v>1200</v>
      </c>
      <c r="E1012" s="96">
        <v>20</v>
      </c>
      <c r="F1012"/>
      <c r="G1012"/>
      <c r="J1012" s="67"/>
      <c r="K1012"/>
      <c r="M1012" t="s">
        <v>98</v>
      </c>
      <c r="Q1012"/>
    </row>
    <row r="1013" spans="4:17" ht="14.25">
      <c r="D1013" s="24" t="s">
        <v>1201</v>
      </c>
      <c r="E1013" s="96">
        <v>20</v>
      </c>
      <c r="F1013"/>
      <c r="G1013"/>
      <c r="J1013" s="67"/>
      <c r="K1013"/>
      <c r="M1013" t="s">
        <v>98</v>
      </c>
      <c r="Q1013"/>
    </row>
    <row r="1014" spans="4:17" ht="14.25">
      <c r="D1014" s="24" t="s">
        <v>1202</v>
      </c>
      <c r="E1014" s="96">
        <v>20</v>
      </c>
      <c r="F1014"/>
      <c r="G1014"/>
      <c r="J1014" s="67"/>
      <c r="K1014"/>
      <c r="M1014" t="s">
        <v>98</v>
      </c>
      <c r="Q1014"/>
    </row>
    <row r="1015" spans="4:17" ht="14.25">
      <c r="D1015" s="24" t="s">
        <v>1203</v>
      </c>
      <c r="E1015" s="96">
        <v>20</v>
      </c>
      <c r="F1015"/>
      <c r="G1015"/>
      <c r="J1015" s="67"/>
      <c r="K1015"/>
      <c r="M1015" t="s">
        <v>98</v>
      </c>
      <c r="Q1015"/>
    </row>
    <row r="1016" spans="4:17" ht="14.25">
      <c r="D1016" s="24" t="s">
        <v>1204</v>
      </c>
      <c r="E1016" s="96">
        <v>20</v>
      </c>
      <c r="F1016"/>
      <c r="G1016"/>
      <c r="J1016" s="67"/>
      <c r="K1016"/>
      <c r="M1016" t="s">
        <v>98</v>
      </c>
      <c r="Q1016"/>
    </row>
    <row r="1017" spans="4:17" ht="14.25">
      <c r="D1017" s="24" t="s">
        <v>1205</v>
      </c>
      <c r="E1017" s="96">
        <v>20</v>
      </c>
      <c r="F1017"/>
      <c r="G1017"/>
      <c r="J1017" s="67"/>
      <c r="K1017"/>
      <c r="M1017" t="s">
        <v>98</v>
      </c>
      <c r="Q1017"/>
    </row>
    <row r="1018" spans="4:17" ht="14.25">
      <c r="D1018" s="24" t="s">
        <v>1206</v>
      </c>
      <c r="E1018" s="96">
        <v>20</v>
      </c>
      <c r="F1018"/>
      <c r="G1018"/>
      <c r="J1018" s="67"/>
      <c r="K1018"/>
      <c r="M1018" t="s">
        <v>98</v>
      </c>
      <c r="Q1018"/>
    </row>
    <row r="1019" spans="4:17" ht="14.25">
      <c r="D1019" s="24" t="s">
        <v>1207</v>
      </c>
      <c r="E1019" s="96">
        <v>20</v>
      </c>
      <c r="F1019"/>
      <c r="G1019"/>
      <c r="J1019" s="67"/>
      <c r="K1019"/>
      <c r="M1019" t="s">
        <v>98</v>
      </c>
      <c r="Q1019"/>
    </row>
    <row r="1020" spans="4:17" ht="14.25">
      <c r="D1020" s="24" t="s">
        <v>1208</v>
      </c>
      <c r="E1020" s="96">
        <v>20</v>
      </c>
      <c r="F1020"/>
      <c r="G1020"/>
      <c r="J1020" s="67"/>
      <c r="K1020"/>
      <c r="M1020" t="s">
        <v>98</v>
      </c>
      <c r="Q1020"/>
    </row>
    <row r="1021" spans="4:17" ht="14.25">
      <c r="D1021" s="24" t="s">
        <v>1209</v>
      </c>
      <c r="E1021" s="96">
        <v>20</v>
      </c>
      <c r="F1021"/>
      <c r="G1021"/>
      <c r="J1021" s="67"/>
      <c r="K1021"/>
      <c r="M1021" t="s">
        <v>98</v>
      </c>
      <c r="Q1021"/>
    </row>
    <row r="1022" spans="4:17" ht="14.25">
      <c r="D1022" s="24" t="s">
        <v>1210</v>
      </c>
      <c r="E1022" s="96">
        <v>20</v>
      </c>
      <c r="F1022"/>
      <c r="G1022"/>
      <c r="J1022" s="67"/>
      <c r="K1022"/>
      <c r="M1022" t="s">
        <v>98</v>
      </c>
      <c r="Q1022"/>
    </row>
    <row r="1023" spans="4:17" ht="14.25">
      <c r="D1023" s="24" t="s">
        <v>1211</v>
      </c>
      <c r="E1023" s="96">
        <v>20</v>
      </c>
      <c r="F1023"/>
      <c r="G1023"/>
      <c r="J1023" s="67"/>
      <c r="K1023"/>
      <c r="M1023" t="s">
        <v>98</v>
      </c>
      <c r="Q1023"/>
    </row>
    <row r="1024" spans="4:17" ht="14.25">
      <c r="D1024" s="24" t="s">
        <v>1212</v>
      </c>
      <c r="E1024" s="96">
        <v>20</v>
      </c>
      <c r="F1024"/>
      <c r="G1024"/>
      <c r="J1024" s="67"/>
      <c r="K1024"/>
      <c r="M1024" t="s">
        <v>98</v>
      </c>
      <c r="Q1024"/>
    </row>
    <row r="1025" spans="4:17" ht="14.25">
      <c r="D1025" s="24" t="s">
        <v>1213</v>
      </c>
      <c r="E1025" s="96">
        <v>20</v>
      </c>
      <c r="F1025"/>
      <c r="G1025"/>
      <c r="J1025" s="67"/>
      <c r="K1025"/>
      <c r="M1025" t="s">
        <v>98</v>
      </c>
      <c r="Q1025"/>
    </row>
    <row r="1026" spans="4:17" ht="14.25">
      <c r="D1026" s="24" t="s">
        <v>1214</v>
      </c>
      <c r="E1026" s="96">
        <v>20</v>
      </c>
      <c r="F1026"/>
      <c r="G1026"/>
      <c r="J1026" s="67"/>
      <c r="K1026"/>
      <c r="M1026" t="s">
        <v>98</v>
      </c>
      <c r="Q1026"/>
    </row>
    <row r="1027" spans="4:17" ht="14.25">
      <c r="D1027" s="24" t="s">
        <v>1215</v>
      </c>
      <c r="E1027" s="96">
        <v>20</v>
      </c>
      <c r="F1027"/>
      <c r="G1027"/>
      <c r="J1027" s="67"/>
      <c r="K1027"/>
      <c r="M1027" t="s">
        <v>98</v>
      </c>
      <c r="Q1027"/>
    </row>
    <row r="1028" spans="4:17" ht="14.25">
      <c r="D1028" s="24" t="s">
        <v>1216</v>
      </c>
      <c r="E1028" s="96">
        <v>20</v>
      </c>
      <c r="F1028"/>
      <c r="G1028"/>
      <c r="J1028" s="67"/>
      <c r="K1028"/>
      <c r="M1028" t="s">
        <v>98</v>
      </c>
      <c r="Q1028"/>
    </row>
    <row r="1029" spans="4:17" ht="14.25">
      <c r="D1029" s="24" t="s">
        <v>1217</v>
      </c>
      <c r="E1029" s="96">
        <v>20</v>
      </c>
      <c r="F1029"/>
      <c r="G1029"/>
      <c r="J1029" s="67"/>
      <c r="K1029"/>
      <c r="M1029" t="s">
        <v>98</v>
      </c>
      <c r="Q1029"/>
    </row>
    <row r="1030" spans="4:17" ht="14.25">
      <c r="D1030" s="24" t="s">
        <v>1218</v>
      </c>
      <c r="E1030" s="96">
        <v>20</v>
      </c>
      <c r="F1030"/>
      <c r="G1030"/>
      <c r="J1030" s="67"/>
      <c r="K1030"/>
      <c r="M1030" t="s">
        <v>98</v>
      </c>
      <c r="Q1030"/>
    </row>
    <row r="1031" spans="4:17" ht="14.25">
      <c r="D1031" s="24" t="s">
        <v>1219</v>
      </c>
      <c r="E1031" s="96">
        <v>20</v>
      </c>
      <c r="F1031"/>
      <c r="G1031"/>
      <c r="J1031" s="67"/>
      <c r="K1031"/>
      <c r="M1031" t="s">
        <v>98</v>
      </c>
      <c r="Q1031"/>
    </row>
    <row r="1032" spans="4:17" ht="14.25">
      <c r="D1032" s="24" t="s">
        <v>1220</v>
      </c>
      <c r="E1032" s="96">
        <v>20</v>
      </c>
      <c r="F1032"/>
      <c r="G1032"/>
      <c r="J1032" s="67"/>
      <c r="K1032"/>
      <c r="M1032" t="s">
        <v>98</v>
      </c>
      <c r="Q1032"/>
    </row>
    <row r="1033" spans="4:17" ht="14.25">
      <c r="D1033" s="24" t="s">
        <v>1221</v>
      </c>
      <c r="E1033" s="96">
        <v>20</v>
      </c>
      <c r="F1033"/>
      <c r="G1033"/>
      <c r="J1033" s="67"/>
      <c r="K1033"/>
      <c r="M1033" t="s">
        <v>98</v>
      </c>
      <c r="Q1033"/>
    </row>
    <row r="1034" spans="4:17" ht="14.25">
      <c r="D1034" s="24" t="s">
        <v>1222</v>
      </c>
      <c r="E1034" s="96">
        <v>20</v>
      </c>
      <c r="F1034"/>
      <c r="G1034"/>
      <c r="J1034" s="67"/>
      <c r="K1034"/>
      <c r="M1034" t="s">
        <v>98</v>
      </c>
      <c r="Q1034"/>
    </row>
    <row r="1035" spans="4:17" ht="14.25">
      <c r="D1035" s="24" t="s">
        <v>1223</v>
      </c>
      <c r="E1035" s="96">
        <v>20</v>
      </c>
      <c r="F1035"/>
      <c r="G1035"/>
      <c r="J1035" s="67"/>
      <c r="K1035"/>
      <c r="M1035" t="s">
        <v>98</v>
      </c>
      <c r="Q1035"/>
    </row>
    <row r="1036" spans="4:17" ht="14.25">
      <c r="D1036" s="24" t="s">
        <v>1224</v>
      </c>
      <c r="E1036" s="96">
        <v>20</v>
      </c>
      <c r="F1036"/>
      <c r="G1036"/>
      <c r="J1036" s="67"/>
      <c r="K1036"/>
      <c r="M1036" t="s">
        <v>98</v>
      </c>
      <c r="Q1036"/>
    </row>
    <row r="1037" spans="4:17" ht="14.25">
      <c r="D1037" s="24" t="s">
        <v>1225</v>
      </c>
      <c r="E1037" s="96">
        <v>20</v>
      </c>
      <c r="F1037"/>
      <c r="G1037"/>
      <c r="J1037" s="67"/>
      <c r="K1037"/>
      <c r="M1037" t="s">
        <v>98</v>
      </c>
      <c r="Q1037"/>
    </row>
    <row r="1038" spans="4:17" ht="14.25">
      <c r="D1038" s="24" t="s">
        <v>1226</v>
      </c>
      <c r="E1038" s="96">
        <v>20</v>
      </c>
      <c r="F1038"/>
      <c r="G1038"/>
      <c r="J1038" s="67"/>
      <c r="K1038"/>
      <c r="M1038" t="s">
        <v>98</v>
      </c>
      <c r="Q1038"/>
    </row>
    <row r="1039" spans="4:17" ht="14.25">
      <c r="D1039" s="24" t="s">
        <v>1227</v>
      </c>
      <c r="E1039" s="96">
        <v>20</v>
      </c>
      <c r="F1039"/>
      <c r="G1039"/>
      <c r="J1039" s="67"/>
      <c r="K1039"/>
      <c r="M1039" t="s">
        <v>98</v>
      </c>
      <c r="Q1039"/>
    </row>
    <row r="1040" spans="4:17" ht="14.25">
      <c r="D1040" s="24" t="s">
        <v>1228</v>
      </c>
      <c r="E1040" s="96">
        <v>20</v>
      </c>
      <c r="F1040"/>
      <c r="G1040"/>
      <c r="J1040" s="67"/>
      <c r="K1040"/>
      <c r="M1040" t="s">
        <v>98</v>
      </c>
      <c r="Q1040"/>
    </row>
    <row r="1041" spans="4:17" ht="14.25">
      <c r="D1041" s="24" t="s">
        <v>1229</v>
      </c>
      <c r="E1041" s="96">
        <v>20</v>
      </c>
      <c r="F1041"/>
      <c r="G1041"/>
      <c r="J1041" s="67"/>
      <c r="K1041"/>
      <c r="M1041" t="s">
        <v>98</v>
      </c>
      <c r="Q1041"/>
    </row>
    <row r="1042" spans="4:17" ht="14.25">
      <c r="D1042" s="24" t="s">
        <v>1230</v>
      </c>
      <c r="E1042" s="96">
        <v>20</v>
      </c>
      <c r="F1042"/>
      <c r="G1042"/>
      <c r="J1042" s="67"/>
      <c r="K1042"/>
      <c r="M1042" t="s">
        <v>98</v>
      </c>
      <c r="Q1042"/>
    </row>
    <row r="1043" spans="4:17" ht="14.25">
      <c r="D1043" s="24" t="s">
        <v>1231</v>
      </c>
      <c r="E1043" s="96">
        <v>20</v>
      </c>
      <c r="F1043"/>
      <c r="G1043"/>
      <c r="J1043" s="67"/>
      <c r="K1043"/>
      <c r="M1043" t="s">
        <v>98</v>
      </c>
      <c r="Q1043"/>
    </row>
    <row r="1044" spans="4:17" ht="14.25">
      <c r="D1044" s="24" t="s">
        <v>1232</v>
      </c>
      <c r="E1044" s="96">
        <v>20</v>
      </c>
      <c r="F1044"/>
      <c r="G1044"/>
      <c r="J1044" s="67"/>
      <c r="K1044"/>
      <c r="M1044" t="s">
        <v>98</v>
      </c>
      <c r="Q1044"/>
    </row>
    <row r="1045" spans="4:17" ht="14.25">
      <c r="D1045" s="24" t="s">
        <v>1233</v>
      </c>
      <c r="E1045" s="96">
        <v>20</v>
      </c>
      <c r="F1045"/>
      <c r="G1045"/>
      <c r="J1045" s="67"/>
      <c r="K1045"/>
      <c r="M1045" t="s">
        <v>98</v>
      </c>
      <c r="Q1045"/>
    </row>
    <row r="1046" spans="4:17" ht="14.25">
      <c r="D1046" s="24" t="s">
        <v>1234</v>
      </c>
      <c r="E1046" s="96">
        <v>20</v>
      </c>
      <c r="F1046"/>
      <c r="G1046"/>
      <c r="J1046" s="67"/>
      <c r="K1046"/>
      <c r="M1046" t="s">
        <v>98</v>
      </c>
      <c r="Q1046"/>
    </row>
    <row r="1047" spans="4:17" ht="14.25">
      <c r="D1047" s="24" t="s">
        <v>1235</v>
      </c>
      <c r="E1047" s="96">
        <v>20</v>
      </c>
      <c r="F1047"/>
      <c r="G1047"/>
      <c r="J1047" s="67"/>
      <c r="K1047"/>
      <c r="M1047" t="s">
        <v>98</v>
      </c>
      <c r="Q1047"/>
    </row>
    <row r="1048" spans="4:17" ht="14.25">
      <c r="D1048" s="24" t="s">
        <v>1236</v>
      </c>
      <c r="E1048" s="96">
        <v>20</v>
      </c>
      <c r="F1048"/>
      <c r="G1048"/>
      <c r="J1048" s="67"/>
      <c r="K1048"/>
      <c r="M1048" t="s">
        <v>98</v>
      </c>
      <c r="Q1048"/>
    </row>
    <row r="1049" spans="4:17" ht="14.25">
      <c r="D1049" s="24" t="s">
        <v>1237</v>
      </c>
      <c r="E1049" s="96">
        <v>20</v>
      </c>
      <c r="F1049"/>
      <c r="G1049"/>
      <c r="J1049" s="67"/>
      <c r="K1049"/>
      <c r="M1049" t="s">
        <v>98</v>
      </c>
      <c r="Q1049"/>
    </row>
    <row r="1050" spans="4:17" ht="14.25">
      <c r="D1050" s="24" t="s">
        <v>1238</v>
      </c>
      <c r="E1050" s="96">
        <v>20</v>
      </c>
      <c r="F1050"/>
      <c r="G1050"/>
      <c r="J1050" s="67"/>
      <c r="K1050"/>
      <c r="M1050" t="s">
        <v>98</v>
      </c>
      <c r="Q1050"/>
    </row>
    <row r="1051" spans="4:17" ht="14.25">
      <c r="D1051" s="24" t="s">
        <v>1239</v>
      </c>
      <c r="E1051" s="96">
        <v>20</v>
      </c>
      <c r="F1051"/>
      <c r="G1051"/>
      <c r="J1051" s="67"/>
      <c r="K1051"/>
      <c r="M1051" t="s">
        <v>98</v>
      </c>
      <c r="Q1051"/>
    </row>
    <row r="1052" spans="4:17" ht="14.25">
      <c r="D1052" s="24" t="s">
        <v>1240</v>
      </c>
      <c r="E1052" s="96">
        <v>20</v>
      </c>
      <c r="F1052"/>
      <c r="G1052"/>
      <c r="J1052" s="67"/>
      <c r="K1052"/>
      <c r="M1052" t="s">
        <v>98</v>
      </c>
      <c r="Q1052"/>
    </row>
    <row r="1053" spans="4:17" ht="14.25">
      <c r="D1053" s="24" t="s">
        <v>1241</v>
      </c>
      <c r="E1053" s="96">
        <v>20</v>
      </c>
      <c r="F1053"/>
      <c r="G1053"/>
      <c r="J1053" s="67"/>
      <c r="K1053"/>
      <c r="M1053" t="s">
        <v>98</v>
      </c>
      <c r="Q1053"/>
    </row>
    <row r="1054" spans="4:17" ht="14.25">
      <c r="D1054" s="24" t="s">
        <v>1242</v>
      </c>
      <c r="E1054" s="96">
        <v>20</v>
      </c>
      <c r="F1054"/>
      <c r="G1054"/>
      <c r="J1054" s="67"/>
      <c r="K1054"/>
      <c r="M1054" t="s">
        <v>98</v>
      </c>
      <c r="Q1054"/>
    </row>
    <row r="1055" spans="4:17" ht="14.25">
      <c r="D1055" s="24" t="s">
        <v>1243</v>
      </c>
      <c r="E1055" s="96">
        <v>20</v>
      </c>
      <c r="F1055"/>
      <c r="G1055"/>
      <c r="J1055" s="67"/>
      <c r="K1055"/>
      <c r="M1055" t="s">
        <v>98</v>
      </c>
      <c r="Q1055"/>
    </row>
    <row r="1056" spans="4:17" ht="14.25">
      <c r="D1056" s="24" t="s">
        <v>1244</v>
      </c>
      <c r="E1056" s="96">
        <v>20</v>
      </c>
      <c r="F1056"/>
      <c r="G1056"/>
      <c r="J1056" s="67"/>
      <c r="K1056"/>
      <c r="M1056" t="s">
        <v>98</v>
      </c>
      <c r="Q1056"/>
    </row>
    <row r="1057" spans="4:17" ht="14.25">
      <c r="D1057" s="24" t="s">
        <v>1245</v>
      </c>
      <c r="E1057" s="96">
        <v>20</v>
      </c>
      <c r="F1057"/>
      <c r="G1057"/>
      <c r="J1057" s="67"/>
      <c r="K1057"/>
      <c r="M1057" t="s">
        <v>98</v>
      </c>
      <c r="Q1057"/>
    </row>
    <row r="1058" spans="4:17" ht="14.25">
      <c r="D1058" s="24" t="s">
        <v>1246</v>
      </c>
      <c r="E1058" s="96">
        <v>20</v>
      </c>
      <c r="F1058"/>
      <c r="G1058"/>
      <c r="J1058" s="67"/>
      <c r="K1058"/>
      <c r="M1058" t="s">
        <v>98</v>
      </c>
      <c r="Q1058"/>
    </row>
    <row r="1059" spans="4:17" ht="14.25">
      <c r="D1059" s="24" t="s">
        <v>1247</v>
      </c>
      <c r="E1059" s="96">
        <v>20</v>
      </c>
      <c r="F1059"/>
      <c r="G1059"/>
      <c r="J1059" s="67"/>
      <c r="K1059"/>
      <c r="M1059" t="s">
        <v>98</v>
      </c>
      <c r="Q1059"/>
    </row>
    <row r="1060" spans="4:17" ht="14.25">
      <c r="D1060" s="24" t="s">
        <v>1248</v>
      </c>
      <c r="E1060" s="96">
        <v>20</v>
      </c>
      <c r="F1060"/>
      <c r="G1060"/>
      <c r="J1060" s="67"/>
      <c r="K1060"/>
      <c r="M1060" t="s">
        <v>98</v>
      </c>
      <c r="Q1060"/>
    </row>
    <row r="1061" spans="4:17" ht="14.25">
      <c r="D1061" s="24" t="s">
        <v>1249</v>
      </c>
      <c r="E1061" s="96">
        <v>20</v>
      </c>
      <c r="F1061"/>
      <c r="G1061"/>
      <c r="J1061" s="67"/>
      <c r="K1061"/>
      <c r="M1061" t="s">
        <v>98</v>
      </c>
      <c r="Q1061"/>
    </row>
    <row r="1062" spans="4:17" ht="14.25">
      <c r="D1062" s="24" t="s">
        <v>1250</v>
      </c>
      <c r="E1062" s="96">
        <v>20</v>
      </c>
      <c r="F1062"/>
      <c r="G1062"/>
      <c r="J1062" s="67"/>
      <c r="K1062"/>
      <c r="M1062" t="s">
        <v>98</v>
      </c>
      <c r="Q1062"/>
    </row>
    <row r="1063" spans="4:17" ht="14.25">
      <c r="D1063" s="24" t="s">
        <v>1251</v>
      </c>
      <c r="E1063" s="96">
        <v>20</v>
      </c>
      <c r="F1063"/>
      <c r="G1063"/>
      <c r="J1063" s="67"/>
      <c r="K1063"/>
      <c r="M1063" t="s">
        <v>98</v>
      </c>
      <c r="Q1063"/>
    </row>
    <row r="1064" spans="4:17" ht="14.25">
      <c r="D1064" s="24" t="s">
        <v>1252</v>
      </c>
      <c r="E1064" s="96">
        <v>20</v>
      </c>
      <c r="F1064"/>
      <c r="G1064"/>
      <c r="J1064" s="67"/>
      <c r="K1064"/>
      <c r="M1064" t="s">
        <v>98</v>
      </c>
      <c r="Q1064"/>
    </row>
    <row r="1065" spans="4:17" ht="14.25">
      <c r="D1065" s="24" t="s">
        <v>1253</v>
      </c>
      <c r="E1065" s="96">
        <v>20</v>
      </c>
      <c r="F1065"/>
      <c r="G1065"/>
      <c r="J1065" s="67"/>
      <c r="K1065"/>
      <c r="M1065" t="s">
        <v>98</v>
      </c>
      <c r="Q1065"/>
    </row>
    <row r="1066" spans="4:17" ht="14.25">
      <c r="D1066" s="24" t="s">
        <v>1254</v>
      </c>
      <c r="E1066" s="96">
        <v>20</v>
      </c>
      <c r="F1066"/>
      <c r="G1066"/>
      <c r="J1066" s="67"/>
      <c r="K1066"/>
      <c r="M1066" t="s">
        <v>98</v>
      </c>
      <c r="Q1066"/>
    </row>
    <row r="1067" spans="4:17" ht="14.25">
      <c r="D1067" s="24" t="s">
        <v>1255</v>
      </c>
      <c r="E1067" s="96">
        <v>20</v>
      </c>
      <c r="F1067"/>
      <c r="G1067"/>
      <c r="J1067" s="67"/>
      <c r="K1067"/>
      <c r="M1067" t="s">
        <v>98</v>
      </c>
      <c r="Q1067"/>
    </row>
    <row r="1068" spans="4:17" ht="14.25">
      <c r="D1068" s="24" t="s">
        <v>1256</v>
      </c>
      <c r="E1068" s="96">
        <v>20</v>
      </c>
      <c r="F1068"/>
      <c r="G1068"/>
      <c r="J1068" s="67"/>
      <c r="K1068"/>
      <c r="Q1068"/>
    </row>
    <row r="1069" spans="4:17" ht="14.25">
      <c r="D1069" s="24" t="s">
        <v>1257</v>
      </c>
      <c r="E1069" s="96">
        <v>19</v>
      </c>
      <c r="F1069"/>
      <c r="G1069"/>
      <c r="J1069" s="67"/>
      <c r="K1069"/>
      <c r="M1069" t="s">
        <v>98</v>
      </c>
      <c r="Q1069"/>
    </row>
    <row r="1070" spans="4:17" ht="14.25">
      <c r="D1070" s="24" t="s">
        <v>1258</v>
      </c>
      <c r="E1070" s="96">
        <v>19</v>
      </c>
      <c r="F1070"/>
      <c r="G1070"/>
      <c r="J1070" s="67"/>
      <c r="K1070"/>
      <c r="M1070" t="s">
        <v>98</v>
      </c>
      <c r="Q1070"/>
    </row>
    <row r="1071" spans="4:17" ht="14.25">
      <c r="D1071" s="24" t="s">
        <v>1259</v>
      </c>
      <c r="E1071" s="96">
        <v>19</v>
      </c>
      <c r="F1071"/>
      <c r="G1071"/>
      <c r="J1071" s="67"/>
      <c r="K1071"/>
      <c r="M1071" t="s">
        <v>98</v>
      </c>
      <c r="Q1071"/>
    </row>
    <row r="1072" spans="4:17" ht="14.25">
      <c r="D1072" s="24" t="s">
        <v>1260</v>
      </c>
      <c r="E1072" s="96">
        <v>19</v>
      </c>
      <c r="F1072"/>
      <c r="G1072"/>
      <c r="J1072" s="67"/>
      <c r="K1072"/>
      <c r="M1072" t="s">
        <v>98</v>
      </c>
      <c r="Q1072"/>
    </row>
    <row r="1073" spans="4:17" ht="14.25">
      <c r="D1073" s="24" t="s">
        <v>1261</v>
      </c>
      <c r="E1073" s="96">
        <v>19</v>
      </c>
      <c r="F1073"/>
      <c r="G1073"/>
      <c r="J1073" s="67"/>
      <c r="K1073"/>
      <c r="M1073" t="s">
        <v>98</v>
      </c>
      <c r="Q1073"/>
    </row>
    <row r="1074" spans="4:17" ht="14.25">
      <c r="D1074" s="24" t="s">
        <v>1262</v>
      </c>
      <c r="E1074" s="96">
        <v>19</v>
      </c>
      <c r="F1074"/>
      <c r="G1074"/>
      <c r="J1074" s="67"/>
      <c r="K1074"/>
      <c r="M1074" t="s">
        <v>98</v>
      </c>
      <c r="Q1074"/>
    </row>
    <row r="1075" spans="4:17" ht="14.25">
      <c r="D1075" s="24" t="s">
        <v>1263</v>
      </c>
      <c r="E1075" s="96">
        <v>19</v>
      </c>
      <c r="F1075"/>
      <c r="G1075"/>
      <c r="J1075" s="67"/>
      <c r="K1075"/>
      <c r="M1075" t="s">
        <v>98</v>
      </c>
      <c r="Q1075"/>
    </row>
    <row r="1076" spans="4:17" ht="14.25">
      <c r="D1076" s="24" t="s">
        <v>1264</v>
      </c>
      <c r="E1076" s="96">
        <v>19</v>
      </c>
      <c r="F1076"/>
      <c r="G1076"/>
      <c r="J1076" s="67"/>
      <c r="K1076"/>
      <c r="M1076" t="s">
        <v>98</v>
      </c>
      <c r="Q1076"/>
    </row>
    <row r="1077" spans="4:17" ht="14.25">
      <c r="D1077" s="24" t="s">
        <v>1265</v>
      </c>
      <c r="E1077" s="96">
        <v>19</v>
      </c>
      <c r="F1077"/>
      <c r="G1077"/>
      <c r="J1077" s="67"/>
      <c r="K1077"/>
      <c r="M1077" t="s">
        <v>98</v>
      </c>
      <c r="Q1077"/>
    </row>
    <row r="1078" spans="4:17" ht="14.25">
      <c r="D1078" s="24" t="s">
        <v>1266</v>
      </c>
      <c r="E1078" s="96">
        <v>19</v>
      </c>
      <c r="F1078"/>
      <c r="G1078"/>
      <c r="J1078" s="67"/>
      <c r="K1078"/>
      <c r="M1078" t="s">
        <v>98</v>
      </c>
      <c r="Q1078"/>
    </row>
    <row r="1079" spans="4:17" ht="14.25">
      <c r="D1079" s="24" t="s">
        <v>1267</v>
      </c>
      <c r="E1079" s="96">
        <v>19</v>
      </c>
      <c r="F1079"/>
      <c r="G1079"/>
      <c r="J1079" s="67"/>
      <c r="K1079"/>
      <c r="M1079" t="s">
        <v>98</v>
      </c>
      <c r="Q1079"/>
    </row>
    <row r="1080" spans="4:17" ht="14.25">
      <c r="D1080" s="24" t="s">
        <v>1268</v>
      </c>
      <c r="E1080" s="96">
        <v>19</v>
      </c>
      <c r="F1080"/>
      <c r="G1080"/>
      <c r="J1080" s="67"/>
      <c r="K1080"/>
      <c r="M1080" t="s">
        <v>98</v>
      </c>
      <c r="Q1080"/>
    </row>
    <row r="1081" spans="4:17" ht="14.25">
      <c r="D1081" s="24" t="s">
        <v>1269</v>
      </c>
      <c r="E1081" s="96">
        <v>19</v>
      </c>
      <c r="F1081"/>
      <c r="G1081"/>
      <c r="J1081" s="67"/>
      <c r="K1081"/>
      <c r="M1081" t="s">
        <v>98</v>
      </c>
      <c r="Q1081"/>
    </row>
    <row r="1082" spans="4:17" ht="14.25">
      <c r="D1082" s="24" t="s">
        <v>1270</v>
      </c>
      <c r="E1082" s="96">
        <v>19</v>
      </c>
      <c r="F1082"/>
      <c r="G1082"/>
      <c r="J1082" s="67"/>
      <c r="K1082"/>
      <c r="M1082" t="s">
        <v>98</v>
      </c>
      <c r="Q1082"/>
    </row>
    <row r="1083" spans="4:17" ht="14.25">
      <c r="D1083" s="24" t="s">
        <v>1271</v>
      </c>
      <c r="E1083" s="96">
        <v>19</v>
      </c>
      <c r="F1083"/>
      <c r="G1083"/>
      <c r="J1083" s="67"/>
      <c r="K1083"/>
      <c r="M1083" t="s">
        <v>98</v>
      </c>
      <c r="Q1083"/>
    </row>
    <row r="1084" spans="4:17" ht="14.25">
      <c r="D1084" s="24" t="s">
        <v>1272</v>
      </c>
      <c r="E1084" s="96">
        <v>19</v>
      </c>
      <c r="F1084"/>
      <c r="G1084"/>
      <c r="J1084" s="67"/>
      <c r="K1084"/>
      <c r="M1084" t="s">
        <v>98</v>
      </c>
      <c r="Q1084"/>
    </row>
    <row r="1085" spans="4:17" ht="14.25">
      <c r="D1085" s="24" t="s">
        <v>1273</v>
      </c>
      <c r="E1085" s="96">
        <v>19</v>
      </c>
      <c r="F1085"/>
      <c r="G1085"/>
      <c r="J1085" s="67"/>
      <c r="K1085"/>
      <c r="M1085" t="s">
        <v>98</v>
      </c>
      <c r="Q1085"/>
    </row>
    <row r="1086" spans="4:17" ht="14.25">
      <c r="D1086" s="24" t="s">
        <v>1274</v>
      </c>
      <c r="E1086" s="96">
        <v>19</v>
      </c>
      <c r="F1086"/>
      <c r="G1086"/>
      <c r="J1086" s="67"/>
      <c r="K1086"/>
      <c r="M1086" t="s">
        <v>98</v>
      </c>
      <c r="Q1086"/>
    </row>
    <row r="1087" spans="4:17" ht="14.25">
      <c r="D1087" s="24" t="s">
        <v>1275</v>
      </c>
      <c r="E1087" s="96">
        <v>19</v>
      </c>
      <c r="F1087"/>
      <c r="G1087"/>
      <c r="J1087" s="67"/>
      <c r="K1087"/>
      <c r="M1087" t="s">
        <v>98</v>
      </c>
      <c r="Q1087"/>
    </row>
    <row r="1088" spans="4:17" ht="14.25">
      <c r="D1088" s="24" t="s">
        <v>1276</v>
      </c>
      <c r="E1088" s="96">
        <v>19</v>
      </c>
      <c r="F1088"/>
      <c r="G1088"/>
      <c r="J1088" s="67"/>
      <c r="K1088"/>
      <c r="M1088" t="s">
        <v>98</v>
      </c>
      <c r="Q1088"/>
    </row>
    <row r="1089" spans="4:17" ht="14.25">
      <c r="D1089" s="24" t="s">
        <v>1277</v>
      </c>
      <c r="E1089" s="96">
        <v>19</v>
      </c>
      <c r="F1089"/>
      <c r="G1089"/>
      <c r="J1089" s="67"/>
      <c r="K1089"/>
      <c r="Q1089"/>
    </row>
    <row r="1090" spans="4:17" ht="14.25">
      <c r="D1090" s="24" t="s">
        <v>1278</v>
      </c>
      <c r="E1090" s="96">
        <v>19</v>
      </c>
      <c r="F1090"/>
      <c r="G1090"/>
      <c r="J1090" s="67"/>
      <c r="K1090"/>
      <c r="M1090" t="s">
        <v>98</v>
      </c>
      <c r="Q1090"/>
    </row>
    <row r="1091" spans="4:17" ht="14.25">
      <c r="D1091" s="24" t="s">
        <v>1279</v>
      </c>
      <c r="E1091" s="96">
        <v>19</v>
      </c>
      <c r="F1091"/>
      <c r="G1091"/>
      <c r="J1091" s="67"/>
      <c r="K1091"/>
      <c r="M1091" t="s">
        <v>98</v>
      </c>
      <c r="Q1091"/>
    </row>
    <row r="1092" spans="4:17" ht="14.25">
      <c r="D1092" s="24" t="s">
        <v>1280</v>
      </c>
      <c r="E1092" s="96">
        <v>19</v>
      </c>
      <c r="F1092"/>
      <c r="G1092"/>
      <c r="J1092" s="67"/>
      <c r="K1092"/>
      <c r="M1092" t="s">
        <v>98</v>
      </c>
      <c r="Q1092"/>
    </row>
    <row r="1093" spans="4:17" ht="14.25">
      <c r="D1093" s="24" t="s">
        <v>1281</v>
      </c>
      <c r="E1093" s="96">
        <v>19</v>
      </c>
      <c r="F1093"/>
      <c r="G1093"/>
      <c r="J1093" s="67"/>
      <c r="K1093"/>
      <c r="M1093" t="s">
        <v>98</v>
      </c>
      <c r="Q1093"/>
    </row>
    <row r="1094" spans="4:17" ht="14.25">
      <c r="D1094" s="24" t="s">
        <v>1282</v>
      </c>
      <c r="E1094" s="96">
        <v>19</v>
      </c>
      <c r="F1094"/>
      <c r="G1094"/>
      <c r="J1094" s="67"/>
      <c r="K1094"/>
      <c r="M1094" t="s">
        <v>98</v>
      </c>
      <c r="Q1094"/>
    </row>
    <row r="1095" spans="4:17" ht="14.25">
      <c r="D1095" s="24" t="s">
        <v>1283</v>
      </c>
      <c r="E1095" s="96">
        <v>19</v>
      </c>
      <c r="F1095"/>
      <c r="G1095"/>
      <c r="J1095" s="67"/>
      <c r="K1095"/>
      <c r="M1095" t="s">
        <v>98</v>
      </c>
      <c r="Q1095"/>
    </row>
    <row r="1096" spans="4:17" ht="14.25">
      <c r="D1096" s="24" t="s">
        <v>1284</v>
      </c>
      <c r="E1096" s="96">
        <v>19</v>
      </c>
      <c r="F1096"/>
      <c r="G1096"/>
      <c r="J1096" s="67"/>
      <c r="K1096"/>
      <c r="M1096" t="s">
        <v>98</v>
      </c>
      <c r="Q1096"/>
    </row>
    <row r="1097" spans="4:17" ht="14.25">
      <c r="D1097" s="24" t="s">
        <v>1285</v>
      </c>
      <c r="E1097" s="96">
        <v>19</v>
      </c>
      <c r="F1097"/>
      <c r="G1097"/>
      <c r="J1097" s="67"/>
      <c r="K1097"/>
      <c r="M1097" t="s">
        <v>98</v>
      </c>
      <c r="Q1097"/>
    </row>
    <row r="1098" spans="4:17" ht="14.25">
      <c r="D1098" s="24" t="s">
        <v>1286</v>
      </c>
      <c r="E1098" s="96">
        <v>19</v>
      </c>
      <c r="F1098"/>
      <c r="G1098"/>
      <c r="J1098" s="67"/>
      <c r="K1098"/>
      <c r="M1098" t="s">
        <v>98</v>
      </c>
      <c r="Q1098"/>
    </row>
    <row r="1099" spans="4:17" ht="14.25">
      <c r="D1099" s="24" t="s">
        <v>1287</v>
      </c>
      <c r="E1099" s="96">
        <v>19</v>
      </c>
      <c r="F1099"/>
      <c r="G1099"/>
      <c r="J1099" s="67"/>
      <c r="K1099"/>
      <c r="M1099" t="s">
        <v>98</v>
      </c>
      <c r="Q1099"/>
    </row>
    <row r="1100" spans="4:17" ht="14.25">
      <c r="D1100" s="24" t="s">
        <v>1288</v>
      </c>
      <c r="E1100" s="96">
        <v>19</v>
      </c>
      <c r="F1100"/>
      <c r="G1100"/>
      <c r="J1100" s="67"/>
      <c r="K1100"/>
      <c r="M1100" t="s">
        <v>98</v>
      </c>
      <c r="Q1100"/>
    </row>
    <row r="1101" spans="4:17" ht="14.25">
      <c r="D1101" s="24" t="s">
        <v>1289</v>
      </c>
      <c r="E1101" s="96">
        <v>19</v>
      </c>
      <c r="F1101"/>
      <c r="G1101"/>
      <c r="J1101" s="67"/>
      <c r="K1101"/>
      <c r="M1101" t="s">
        <v>98</v>
      </c>
      <c r="Q1101"/>
    </row>
    <row r="1102" spans="4:17" ht="14.25">
      <c r="D1102" s="24" t="s">
        <v>1290</v>
      </c>
      <c r="E1102" s="96">
        <v>19</v>
      </c>
      <c r="F1102"/>
      <c r="G1102"/>
      <c r="J1102" s="67"/>
      <c r="K1102"/>
      <c r="M1102" t="s">
        <v>98</v>
      </c>
      <c r="Q1102"/>
    </row>
    <row r="1103" spans="4:17" ht="14.25">
      <c r="D1103" s="24" t="s">
        <v>1291</v>
      </c>
      <c r="E1103" s="96">
        <v>19</v>
      </c>
      <c r="F1103"/>
      <c r="G1103"/>
      <c r="J1103" s="67"/>
      <c r="K1103"/>
      <c r="M1103" t="s">
        <v>98</v>
      </c>
      <c r="Q1103"/>
    </row>
    <row r="1104" spans="4:17" ht="14.25">
      <c r="D1104" s="24" t="s">
        <v>1292</v>
      </c>
      <c r="E1104" s="96">
        <v>19</v>
      </c>
      <c r="F1104"/>
      <c r="G1104"/>
      <c r="J1104" s="67"/>
      <c r="K1104"/>
      <c r="M1104" t="s">
        <v>98</v>
      </c>
      <c r="Q1104"/>
    </row>
    <row r="1105" spans="4:17" ht="14.25">
      <c r="D1105" s="24" t="s">
        <v>1293</v>
      </c>
      <c r="E1105" s="96">
        <v>19</v>
      </c>
      <c r="F1105"/>
      <c r="G1105"/>
      <c r="J1105" s="67"/>
      <c r="K1105"/>
      <c r="M1105" t="s">
        <v>98</v>
      </c>
      <c r="Q1105"/>
    </row>
    <row r="1106" spans="4:17" ht="14.25">
      <c r="D1106" s="24" t="s">
        <v>1294</v>
      </c>
      <c r="E1106" s="96">
        <v>19</v>
      </c>
      <c r="F1106"/>
      <c r="G1106"/>
      <c r="J1106" s="67"/>
      <c r="K1106"/>
      <c r="M1106" t="s">
        <v>98</v>
      </c>
      <c r="Q1106"/>
    </row>
    <row r="1107" spans="4:17" ht="14.25">
      <c r="D1107" s="24" t="s">
        <v>1295</v>
      </c>
      <c r="E1107" s="96">
        <v>19</v>
      </c>
      <c r="F1107"/>
      <c r="G1107"/>
      <c r="J1107" s="67"/>
      <c r="K1107"/>
      <c r="M1107" t="s">
        <v>98</v>
      </c>
      <c r="Q1107"/>
    </row>
    <row r="1108" spans="4:17" ht="14.25">
      <c r="D1108" s="24" t="s">
        <v>1296</v>
      </c>
      <c r="E1108" s="96">
        <v>19</v>
      </c>
      <c r="F1108"/>
      <c r="G1108"/>
      <c r="J1108" s="67"/>
      <c r="K1108"/>
      <c r="M1108" t="s">
        <v>98</v>
      </c>
      <c r="Q1108"/>
    </row>
    <row r="1109" spans="4:17" ht="14.25">
      <c r="D1109" s="24" t="s">
        <v>1297</v>
      </c>
      <c r="E1109" s="96">
        <v>19</v>
      </c>
      <c r="F1109"/>
      <c r="G1109"/>
      <c r="J1109" s="67"/>
      <c r="K1109"/>
      <c r="M1109" t="s">
        <v>98</v>
      </c>
      <c r="Q1109"/>
    </row>
    <row r="1110" spans="4:17" ht="14.25">
      <c r="D1110" s="24" t="s">
        <v>1298</v>
      </c>
      <c r="E1110" s="96">
        <v>19</v>
      </c>
      <c r="F1110"/>
      <c r="G1110"/>
      <c r="J1110" s="67"/>
      <c r="K1110"/>
      <c r="M1110" t="s">
        <v>98</v>
      </c>
      <c r="Q1110"/>
    </row>
    <row r="1111" spans="4:17" ht="14.25">
      <c r="D1111" s="24" t="s">
        <v>1299</v>
      </c>
      <c r="E1111" s="96">
        <v>19</v>
      </c>
      <c r="F1111"/>
      <c r="G1111"/>
      <c r="J1111" s="67"/>
      <c r="K1111"/>
      <c r="M1111" t="s">
        <v>98</v>
      </c>
      <c r="Q1111"/>
    </row>
    <row r="1112" spans="4:17" ht="14.25">
      <c r="D1112" s="24" t="s">
        <v>1300</v>
      </c>
      <c r="E1112" s="96">
        <v>19</v>
      </c>
      <c r="F1112"/>
      <c r="G1112"/>
      <c r="J1112" s="67"/>
      <c r="K1112"/>
      <c r="M1112" t="s">
        <v>98</v>
      </c>
      <c r="Q1112"/>
    </row>
    <row r="1113" spans="4:17" ht="14.25">
      <c r="D1113" s="24" t="s">
        <v>1301</v>
      </c>
      <c r="E1113" s="96">
        <v>19</v>
      </c>
      <c r="F1113"/>
      <c r="G1113"/>
      <c r="J1113" s="67"/>
      <c r="K1113"/>
      <c r="M1113" t="s">
        <v>98</v>
      </c>
      <c r="Q1113"/>
    </row>
    <row r="1114" spans="4:17" ht="14.25">
      <c r="D1114" s="24" t="s">
        <v>1302</v>
      </c>
      <c r="E1114" s="96">
        <v>19</v>
      </c>
      <c r="F1114"/>
      <c r="G1114"/>
      <c r="J1114" s="67"/>
      <c r="K1114"/>
      <c r="M1114" t="s">
        <v>98</v>
      </c>
      <c r="Q1114"/>
    </row>
    <row r="1115" spans="4:17" ht="14.25">
      <c r="D1115" s="24" t="s">
        <v>1303</v>
      </c>
      <c r="E1115" s="96">
        <v>19</v>
      </c>
      <c r="F1115"/>
      <c r="G1115"/>
      <c r="J1115" s="67"/>
      <c r="K1115"/>
      <c r="M1115" t="s">
        <v>98</v>
      </c>
      <c r="Q1115"/>
    </row>
    <row r="1116" spans="4:17" ht="14.25">
      <c r="D1116" s="24" t="s">
        <v>1304</v>
      </c>
      <c r="E1116" s="96">
        <v>19</v>
      </c>
      <c r="F1116"/>
      <c r="G1116"/>
      <c r="J1116" s="67"/>
      <c r="K1116"/>
      <c r="M1116" t="s">
        <v>98</v>
      </c>
      <c r="Q1116"/>
    </row>
    <row r="1117" spans="4:17" ht="14.25">
      <c r="D1117" s="24" t="s">
        <v>1305</v>
      </c>
      <c r="E1117" s="96">
        <v>19</v>
      </c>
      <c r="F1117"/>
      <c r="G1117"/>
      <c r="J1117" s="67"/>
      <c r="K1117"/>
      <c r="M1117" t="s">
        <v>98</v>
      </c>
      <c r="Q1117"/>
    </row>
    <row r="1118" spans="4:17" ht="14.25">
      <c r="D1118" s="24" t="s">
        <v>1306</v>
      </c>
      <c r="E1118" s="96">
        <v>19</v>
      </c>
      <c r="F1118"/>
      <c r="G1118"/>
      <c r="J1118" s="67"/>
      <c r="K1118"/>
      <c r="M1118" t="s">
        <v>98</v>
      </c>
      <c r="Q1118"/>
    </row>
    <row r="1119" spans="4:17" ht="14.25">
      <c r="D1119" s="24" t="s">
        <v>1307</v>
      </c>
      <c r="E1119" s="96">
        <v>19</v>
      </c>
      <c r="F1119"/>
      <c r="G1119"/>
      <c r="J1119" s="67"/>
      <c r="K1119"/>
      <c r="M1119" t="s">
        <v>98</v>
      </c>
      <c r="Q1119"/>
    </row>
    <row r="1120" spans="4:17" ht="14.25">
      <c r="D1120" s="24" t="s">
        <v>1308</v>
      </c>
      <c r="E1120" s="96">
        <v>19</v>
      </c>
      <c r="F1120"/>
      <c r="G1120"/>
      <c r="J1120" s="67"/>
      <c r="K1120"/>
      <c r="M1120" t="s">
        <v>98</v>
      </c>
      <c r="Q1120"/>
    </row>
    <row r="1121" spans="4:17" ht="14.25">
      <c r="D1121" s="24" t="s">
        <v>1309</v>
      </c>
      <c r="E1121" s="96">
        <v>19</v>
      </c>
      <c r="F1121"/>
      <c r="G1121"/>
      <c r="J1121" s="67"/>
      <c r="K1121"/>
      <c r="M1121" t="s">
        <v>98</v>
      </c>
      <c r="Q1121"/>
    </row>
    <row r="1122" spans="4:17" ht="14.25">
      <c r="D1122" s="24" t="s">
        <v>1310</v>
      </c>
      <c r="E1122" s="96">
        <v>19</v>
      </c>
      <c r="F1122"/>
      <c r="G1122"/>
      <c r="J1122" s="67"/>
      <c r="K1122"/>
      <c r="M1122" t="s">
        <v>98</v>
      </c>
      <c r="Q1122"/>
    </row>
    <row r="1123" spans="4:17" ht="14.25">
      <c r="D1123" s="24" t="s">
        <v>1311</v>
      </c>
      <c r="E1123" s="96">
        <v>19</v>
      </c>
      <c r="F1123"/>
      <c r="G1123"/>
      <c r="J1123" s="67"/>
      <c r="K1123"/>
      <c r="M1123" t="s">
        <v>98</v>
      </c>
      <c r="Q1123"/>
    </row>
    <row r="1124" spans="4:17" ht="14.25">
      <c r="D1124" s="24" t="s">
        <v>1312</v>
      </c>
      <c r="E1124" s="96">
        <v>19</v>
      </c>
      <c r="F1124"/>
      <c r="G1124"/>
      <c r="J1124" s="67"/>
      <c r="K1124"/>
      <c r="M1124" t="s">
        <v>98</v>
      </c>
      <c r="Q1124"/>
    </row>
    <row r="1125" spans="4:17" ht="14.25">
      <c r="D1125" s="24" t="s">
        <v>1313</v>
      </c>
      <c r="E1125" s="96">
        <v>19</v>
      </c>
      <c r="F1125"/>
      <c r="G1125"/>
      <c r="J1125" s="67"/>
      <c r="K1125"/>
      <c r="M1125" t="s">
        <v>98</v>
      </c>
      <c r="Q1125"/>
    </row>
    <row r="1126" spans="4:17" ht="14.25">
      <c r="D1126" s="24" t="s">
        <v>1314</v>
      </c>
      <c r="E1126" s="96">
        <v>19</v>
      </c>
      <c r="F1126"/>
      <c r="G1126"/>
      <c r="J1126" s="67"/>
      <c r="K1126"/>
      <c r="M1126" t="s">
        <v>98</v>
      </c>
      <c r="Q1126"/>
    </row>
    <row r="1127" spans="4:17" ht="14.25">
      <c r="D1127" s="24" t="s">
        <v>1315</v>
      </c>
      <c r="E1127" s="96">
        <v>19</v>
      </c>
      <c r="F1127"/>
      <c r="G1127"/>
      <c r="J1127" s="67"/>
      <c r="K1127"/>
      <c r="M1127" t="s">
        <v>98</v>
      </c>
      <c r="Q1127"/>
    </row>
    <row r="1128" spans="4:17" ht="14.25">
      <c r="D1128" s="24" t="s">
        <v>1316</v>
      </c>
      <c r="E1128" s="96">
        <v>19</v>
      </c>
      <c r="F1128"/>
      <c r="G1128"/>
      <c r="J1128" s="67"/>
      <c r="K1128"/>
      <c r="M1128" t="s">
        <v>98</v>
      </c>
      <c r="Q1128"/>
    </row>
    <row r="1129" spans="4:17" ht="14.25">
      <c r="D1129" s="24" t="s">
        <v>1317</v>
      </c>
      <c r="E1129" s="96">
        <v>19</v>
      </c>
      <c r="F1129"/>
      <c r="G1129"/>
      <c r="J1129" s="67"/>
      <c r="K1129"/>
      <c r="M1129" t="s">
        <v>98</v>
      </c>
      <c r="Q1129"/>
    </row>
    <row r="1130" spans="4:17" ht="14.25">
      <c r="D1130" s="24" t="s">
        <v>1318</v>
      </c>
      <c r="E1130" s="96">
        <v>19</v>
      </c>
      <c r="F1130"/>
      <c r="G1130"/>
      <c r="J1130" s="67"/>
      <c r="K1130"/>
      <c r="M1130" t="s">
        <v>98</v>
      </c>
      <c r="Q1130"/>
    </row>
    <row r="1131" spans="4:17" ht="14.25">
      <c r="D1131" s="24" t="s">
        <v>1319</v>
      </c>
      <c r="E1131" s="96">
        <v>19</v>
      </c>
      <c r="F1131"/>
      <c r="G1131"/>
      <c r="J1131" s="67"/>
      <c r="K1131"/>
      <c r="M1131" t="s">
        <v>98</v>
      </c>
      <c r="Q1131"/>
    </row>
    <row r="1132" spans="4:17" ht="14.25">
      <c r="D1132" s="24" t="s">
        <v>1320</v>
      </c>
      <c r="E1132" s="96">
        <v>19</v>
      </c>
      <c r="F1132"/>
      <c r="G1132"/>
      <c r="J1132" s="67"/>
      <c r="K1132"/>
      <c r="M1132" t="s">
        <v>98</v>
      </c>
      <c r="Q1132"/>
    </row>
    <row r="1133" spans="4:17" ht="14.25">
      <c r="D1133" s="24" t="s">
        <v>1321</v>
      </c>
      <c r="E1133" s="96">
        <v>19</v>
      </c>
      <c r="F1133"/>
      <c r="G1133"/>
      <c r="J1133" s="67"/>
      <c r="K1133"/>
      <c r="M1133" t="s">
        <v>98</v>
      </c>
      <c r="Q1133"/>
    </row>
    <row r="1134" spans="4:17" ht="14.25">
      <c r="D1134" s="24" t="s">
        <v>1322</v>
      </c>
      <c r="E1134" s="96">
        <v>19</v>
      </c>
      <c r="F1134"/>
      <c r="G1134"/>
      <c r="J1134" s="67"/>
      <c r="K1134"/>
      <c r="M1134" t="s">
        <v>98</v>
      </c>
      <c r="Q1134"/>
    </row>
    <row r="1135" spans="4:17" ht="14.25">
      <c r="D1135" s="24" t="s">
        <v>1323</v>
      </c>
      <c r="E1135" s="96">
        <v>19</v>
      </c>
      <c r="F1135"/>
      <c r="G1135"/>
      <c r="J1135" s="67"/>
      <c r="K1135"/>
      <c r="M1135" t="s">
        <v>98</v>
      </c>
      <c r="Q1135"/>
    </row>
    <row r="1136" spans="4:17" ht="14.25">
      <c r="D1136" s="24" t="s">
        <v>1324</v>
      </c>
      <c r="E1136" s="96">
        <v>19</v>
      </c>
      <c r="F1136"/>
      <c r="G1136"/>
      <c r="J1136" s="67"/>
      <c r="K1136"/>
      <c r="M1136" t="s">
        <v>98</v>
      </c>
      <c r="Q1136"/>
    </row>
    <row r="1137" spans="4:17" ht="14.25">
      <c r="D1137" s="24" t="s">
        <v>1325</v>
      </c>
      <c r="E1137" s="96">
        <v>18</v>
      </c>
      <c r="F1137"/>
      <c r="G1137"/>
      <c r="J1137" s="67"/>
      <c r="K1137"/>
      <c r="M1137" t="s">
        <v>98</v>
      </c>
      <c r="Q1137"/>
    </row>
    <row r="1138" spans="4:17" ht="14.25">
      <c r="D1138" s="24" t="s">
        <v>1326</v>
      </c>
      <c r="E1138" s="96">
        <v>18</v>
      </c>
      <c r="F1138"/>
      <c r="G1138"/>
      <c r="J1138" s="67"/>
      <c r="K1138"/>
      <c r="M1138" t="s">
        <v>98</v>
      </c>
      <c r="Q1138"/>
    </row>
    <row r="1139" spans="4:17" ht="14.25">
      <c r="D1139" s="24" t="s">
        <v>1327</v>
      </c>
      <c r="E1139" s="96">
        <v>18</v>
      </c>
      <c r="F1139"/>
      <c r="G1139"/>
      <c r="J1139" s="67"/>
      <c r="K1139"/>
      <c r="M1139" t="s">
        <v>98</v>
      </c>
      <c r="Q1139"/>
    </row>
    <row r="1140" spans="4:17" ht="14.25">
      <c r="D1140" s="24" t="s">
        <v>1328</v>
      </c>
      <c r="E1140" s="96">
        <v>18</v>
      </c>
      <c r="F1140"/>
      <c r="G1140"/>
      <c r="J1140" s="67"/>
      <c r="K1140"/>
      <c r="M1140" t="s">
        <v>98</v>
      </c>
      <c r="Q1140"/>
    </row>
    <row r="1141" spans="4:17" ht="14.25">
      <c r="D1141" s="24" t="s">
        <v>1329</v>
      </c>
      <c r="E1141" s="96">
        <v>18</v>
      </c>
      <c r="F1141"/>
      <c r="G1141"/>
      <c r="J1141" s="67"/>
      <c r="K1141"/>
      <c r="M1141" t="s">
        <v>98</v>
      </c>
      <c r="Q1141"/>
    </row>
    <row r="1142" spans="4:17" ht="14.25">
      <c r="D1142" s="24" t="s">
        <v>1330</v>
      </c>
      <c r="E1142" s="96">
        <v>18</v>
      </c>
      <c r="F1142"/>
      <c r="G1142"/>
      <c r="J1142" s="67"/>
      <c r="K1142"/>
      <c r="M1142" t="s">
        <v>98</v>
      </c>
      <c r="Q1142"/>
    </row>
    <row r="1143" spans="4:17" ht="14.25">
      <c r="D1143" s="24" t="s">
        <v>1331</v>
      </c>
      <c r="E1143" s="96">
        <v>18</v>
      </c>
      <c r="F1143"/>
      <c r="G1143"/>
      <c r="J1143" s="67"/>
      <c r="K1143"/>
      <c r="M1143" t="s">
        <v>98</v>
      </c>
      <c r="Q1143"/>
    </row>
    <row r="1144" spans="4:17" ht="14.25">
      <c r="D1144" s="24" t="s">
        <v>1332</v>
      </c>
      <c r="E1144" s="96">
        <v>18</v>
      </c>
      <c r="F1144"/>
      <c r="G1144"/>
      <c r="J1144" s="67"/>
      <c r="K1144"/>
      <c r="M1144" t="s">
        <v>98</v>
      </c>
      <c r="Q1144"/>
    </row>
    <row r="1145" spans="4:17" ht="14.25">
      <c r="D1145" s="24" t="s">
        <v>1333</v>
      </c>
      <c r="E1145" s="96">
        <v>18</v>
      </c>
      <c r="F1145"/>
      <c r="G1145"/>
      <c r="J1145" s="67"/>
      <c r="K1145"/>
      <c r="M1145" t="s">
        <v>98</v>
      </c>
      <c r="Q1145"/>
    </row>
    <row r="1146" spans="4:17" ht="14.25">
      <c r="D1146" s="24" t="s">
        <v>1334</v>
      </c>
      <c r="E1146" s="96">
        <v>18</v>
      </c>
      <c r="F1146"/>
      <c r="G1146"/>
      <c r="J1146" s="67"/>
      <c r="K1146"/>
      <c r="M1146" t="s">
        <v>98</v>
      </c>
      <c r="Q1146"/>
    </row>
    <row r="1147" spans="4:17" ht="14.25">
      <c r="D1147" s="24" t="s">
        <v>1335</v>
      </c>
      <c r="E1147" s="96">
        <v>18</v>
      </c>
      <c r="F1147"/>
      <c r="G1147"/>
      <c r="J1147" s="67"/>
      <c r="K1147"/>
      <c r="M1147" t="s">
        <v>98</v>
      </c>
      <c r="Q1147"/>
    </row>
    <row r="1148" spans="4:17" ht="14.25">
      <c r="D1148" s="24" t="s">
        <v>1336</v>
      </c>
      <c r="E1148" s="96">
        <v>18</v>
      </c>
      <c r="F1148"/>
      <c r="G1148"/>
      <c r="J1148" s="67"/>
      <c r="K1148"/>
      <c r="M1148" t="s">
        <v>98</v>
      </c>
      <c r="Q1148"/>
    </row>
    <row r="1149" spans="4:17" ht="14.25">
      <c r="D1149" s="24" t="s">
        <v>1337</v>
      </c>
      <c r="E1149" s="96">
        <v>18</v>
      </c>
      <c r="F1149"/>
      <c r="G1149"/>
      <c r="J1149" s="67"/>
      <c r="K1149"/>
      <c r="M1149" t="s">
        <v>98</v>
      </c>
      <c r="Q1149"/>
    </row>
    <row r="1150" spans="4:17" ht="14.25">
      <c r="D1150" s="24" t="s">
        <v>1338</v>
      </c>
      <c r="E1150" s="96">
        <v>18</v>
      </c>
      <c r="F1150"/>
      <c r="G1150"/>
      <c r="J1150" s="67"/>
      <c r="K1150"/>
      <c r="M1150" t="s">
        <v>98</v>
      </c>
      <c r="Q1150"/>
    </row>
    <row r="1151" spans="4:17" ht="14.25">
      <c r="D1151" s="24" t="s">
        <v>1339</v>
      </c>
      <c r="E1151" s="96">
        <v>18</v>
      </c>
      <c r="F1151"/>
      <c r="G1151"/>
      <c r="J1151" s="67"/>
      <c r="K1151"/>
      <c r="M1151" t="s">
        <v>98</v>
      </c>
      <c r="Q1151"/>
    </row>
    <row r="1152" spans="4:17" ht="14.25">
      <c r="D1152" s="24" t="s">
        <v>1340</v>
      </c>
      <c r="E1152" s="96">
        <v>18</v>
      </c>
      <c r="F1152"/>
      <c r="G1152"/>
      <c r="J1152" s="67"/>
      <c r="K1152"/>
      <c r="M1152" t="s">
        <v>98</v>
      </c>
      <c r="Q1152"/>
    </row>
    <row r="1153" spans="4:17" ht="14.25">
      <c r="D1153" s="24" t="s">
        <v>1341</v>
      </c>
      <c r="E1153" s="96">
        <v>18</v>
      </c>
      <c r="F1153"/>
      <c r="G1153"/>
      <c r="J1153" s="67"/>
      <c r="K1153"/>
      <c r="M1153" t="s">
        <v>98</v>
      </c>
      <c r="Q1153"/>
    </row>
    <row r="1154" spans="4:17" ht="14.25">
      <c r="D1154" s="24" t="s">
        <v>1342</v>
      </c>
      <c r="E1154" s="96">
        <v>18</v>
      </c>
      <c r="F1154"/>
      <c r="G1154"/>
      <c r="J1154" s="67"/>
      <c r="K1154"/>
      <c r="M1154" t="s">
        <v>98</v>
      </c>
      <c r="Q1154"/>
    </row>
    <row r="1155" spans="4:17" ht="14.25">
      <c r="D1155" s="24" t="s">
        <v>1343</v>
      </c>
      <c r="E1155" s="96">
        <v>18</v>
      </c>
      <c r="F1155"/>
      <c r="G1155"/>
      <c r="J1155" s="67"/>
      <c r="K1155"/>
      <c r="M1155" t="s">
        <v>98</v>
      </c>
      <c r="Q1155"/>
    </row>
    <row r="1156" spans="4:17" ht="14.25">
      <c r="D1156" s="24" t="s">
        <v>1344</v>
      </c>
      <c r="E1156" s="96">
        <v>18</v>
      </c>
      <c r="F1156"/>
      <c r="G1156"/>
      <c r="J1156" s="67"/>
      <c r="K1156"/>
      <c r="M1156" t="s">
        <v>98</v>
      </c>
      <c r="Q1156"/>
    </row>
    <row r="1157" spans="4:17" ht="14.25">
      <c r="D1157" s="24" t="s">
        <v>1345</v>
      </c>
      <c r="E1157" s="96">
        <v>18</v>
      </c>
      <c r="F1157"/>
      <c r="G1157"/>
      <c r="J1157" s="67"/>
      <c r="K1157"/>
      <c r="M1157" t="s">
        <v>98</v>
      </c>
      <c r="Q1157"/>
    </row>
    <row r="1158" spans="4:17" ht="14.25">
      <c r="D1158" s="24" t="s">
        <v>1346</v>
      </c>
      <c r="E1158" s="96">
        <v>18</v>
      </c>
      <c r="F1158"/>
      <c r="G1158"/>
      <c r="J1158" s="67"/>
      <c r="K1158"/>
      <c r="M1158" t="s">
        <v>98</v>
      </c>
      <c r="Q1158"/>
    </row>
    <row r="1159" spans="4:17" ht="14.25">
      <c r="D1159" s="24" t="s">
        <v>1347</v>
      </c>
      <c r="E1159" s="96">
        <v>18</v>
      </c>
      <c r="F1159"/>
      <c r="G1159"/>
      <c r="J1159" s="67"/>
      <c r="K1159"/>
      <c r="M1159" t="s">
        <v>98</v>
      </c>
      <c r="Q1159"/>
    </row>
    <row r="1160" spans="4:17" ht="14.25">
      <c r="D1160" s="24" t="s">
        <v>1348</v>
      </c>
      <c r="E1160" s="96">
        <v>18</v>
      </c>
      <c r="F1160"/>
      <c r="G1160"/>
      <c r="J1160" s="67"/>
      <c r="K1160"/>
      <c r="M1160" t="s">
        <v>98</v>
      </c>
      <c r="Q1160"/>
    </row>
    <row r="1161" spans="4:17" ht="14.25">
      <c r="D1161" s="24" t="s">
        <v>1349</v>
      </c>
      <c r="E1161" s="96">
        <v>18</v>
      </c>
      <c r="F1161"/>
      <c r="G1161"/>
      <c r="J1161" s="67"/>
      <c r="K1161"/>
      <c r="M1161" t="s">
        <v>98</v>
      </c>
      <c r="Q1161"/>
    </row>
    <row r="1162" spans="4:17" ht="14.25">
      <c r="D1162" s="24" t="s">
        <v>1350</v>
      </c>
      <c r="E1162" s="96">
        <v>18</v>
      </c>
      <c r="F1162"/>
      <c r="G1162"/>
      <c r="J1162" s="67"/>
      <c r="K1162"/>
      <c r="M1162" t="s">
        <v>98</v>
      </c>
      <c r="Q1162"/>
    </row>
    <row r="1163" spans="4:17" ht="14.25">
      <c r="D1163" s="24" t="s">
        <v>1351</v>
      </c>
      <c r="E1163" s="96">
        <v>18</v>
      </c>
      <c r="F1163"/>
      <c r="G1163"/>
      <c r="J1163" s="67"/>
      <c r="K1163"/>
      <c r="M1163" t="s">
        <v>98</v>
      </c>
      <c r="Q1163"/>
    </row>
    <row r="1164" spans="4:17" ht="14.25">
      <c r="D1164" s="24" t="s">
        <v>1352</v>
      </c>
      <c r="E1164" s="96">
        <v>18</v>
      </c>
      <c r="F1164"/>
      <c r="G1164"/>
      <c r="J1164" s="67"/>
      <c r="K1164"/>
      <c r="M1164" t="s">
        <v>98</v>
      </c>
      <c r="Q1164"/>
    </row>
    <row r="1165" spans="4:17" ht="14.25">
      <c r="D1165" s="24" t="s">
        <v>1353</v>
      </c>
      <c r="E1165" s="96">
        <v>18</v>
      </c>
      <c r="F1165"/>
      <c r="G1165"/>
      <c r="J1165" s="67"/>
      <c r="K1165"/>
      <c r="M1165" t="s">
        <v>98</v>
      </c>
      <c r="Q1165"/>
    </row>
    <row r="1166" spans="4:17" ht="14.25">
      <c r="D1166" s="24" t="s">
        <v>1354</v>
      </c>
      <c r="E1166" s="96">
        <v>18</v>
      </c>
      <c r="F1166"/>
      <c r="G1166"/>
      <c r="J1166" s="67"/>
      <c r="K1166"/>
      <c r="M1166" t="s">
        <v>98</v>
      </c>
      <c r="Q1166"/>
    </row>
    <row r="1167" spans="4:17" ht="14.25">
      <c r="D1167" s="24" t="s">
        <v>1355</v>
      </c>
      <c r="E1167" s="96">
        <v>18</v>
      </c>
      <c r="F1167"/>
      <c r="G1167"/>
      <c r="J1167" s="67"/>
      <c r="K1167"/>
      <c r="M1167" t="s">
        <v>98</v>
      </c>
      <c r="Q1167"/>
    </row>
    <row r="1168" spans="4:17" ht="14.25">
      <c r="D1168" s="24" t="s">
        <v>1356</v>
      </c>
      <c r="E1168" s="96">
        <v>18</v>
      </c>
      <c r="F1168"/>
      <c r="G1168"/>
      <c r="J1168" s="67"/>
      <c r="K1168"/>
      <c r="M1168" t="s">
        <v>98</v>
      </c>
      <c r="Q1168"/>
    </row>
    <row r="1169" spans="4:17" ht="14.25">
      <c r="D1169" s="24" t="s">
        <v>1357</v>
      </c>
      <c r="E1169" s="96">
        <v>18</v>
      </c>
      <c r="F1169"/>
      <c r="G1169"/>
      <c r="J1169" s="67"/>
      <c r="K1169"/>
      <c r="M1169" t="s">
        <v>98</v>
      </c>
      <c r="Q1169"/>
    </row>
    <row r="1170" spans="4:17" ht="14.25">
      <c r="D1170" s="24" t="s">
        <v>1358</v>
      </c>
      <c r="E1170" s="96">
        <v>18</v>
      </c>
      <c r="F1170"/>
      <c r="G1170"/>
      <c r="J1170" s="67"/>
      <c r="K1170"/>
      <c r="M1170" t="s">
        <v>98</v>
      </c>
      <c r="Q1170"/>
    </row>
    <row r="1171" spans="4:17" ht="14.25">
      <c r="D1171" s="24" t="s">
        <v>1359</v>
      </c>
      <c r="E1171" s="96">
        <v>18</v>
      </c>
      <c r="F1171"/>
      <c r="G1171"/>
      <c r="J1171" s="67"/>
      <c r="K1171"/>
      <c r="M1171" t="s">
        <v>98</v>
      </c>
      <c r="Q1171"/>
    </row>
    <row r="1172" spans="4:17" ht="14.25">
      <c r="D1172" s="24" t="s">
        <v>1360</v>
      </c>
      <c r="E1172" s="96">
        <v>18</v>
      </c>
      <c r="F1172"/>
      <c r="G1172"/>
      <c r="J1172" s="67"/>
      <c r="K1172"/>
      <c r="M1172" t="s">
        <v>98</v>
      </c>
      <c r="Q1172"/>
    </row>
    <row r="1173" spans="4:17" ht="14.25">
      <c r="D1173" s="24" t="s">
        <v>1361</v>
      </c>
      <c r="E1173" s="96">
        <v>18</v>
      </c>
      <c r="F1173"/>
      <c r="G1173"/>
      <c r="J1173" s="67"/>
      <c r="K1173"/>
      <c r="M1173" t="s">
        <v>98</v>
      </c>
      <c r="Q1173"/>
    </row>
    <row r="1174" spans="4:17" ht="14.25">
      <c r="D1174" s="24" t="s">
        <v>1362</v>
      </c>
      <c r="E1174" s="96">
        <v>18</v>
      </c>
      <c r="F1174"/>
      <c r="G1174"/>
      <c r="J1174" s="67"/>
      <c r="K1174"/>
      <c r="M1174" t="s">
        <v>98</v>
      </c>
      <c r="Q1174"/>
    </row>
    <row r="1175" spans="4:17" ht="14.25">
      <c r="D1175" s="24" t="s">
        <v>1363</v>
      </c>
      <c r="E1175" s="96">
        <v>18</v>
      </c>
      <c r="F1175"/>
      <c r="G1175"/>
      <c r="J1175" s="67"/>
      <c r="K1175"/>
      <c r="M1175" t="s">
        <v>98</v>
      </c>
      <c r="Q1175"/>
    </row>
    <row r="1176" spans="4:17" ht="14.25">
      <c r="D1176" s="24" t="s">
        <v>1364</v>
      </c>
      <c r="E1176" s="96">
        <v>18</v>
      </c>
      <c r="F1176"/>
      <c r="G1176"/>
      <c r="J1176" s="67"/>
      <c r="K1176"/>
      <c r="M1176" t="s">
        <v>98</v>
      </c>
      <c r="Q1176"/>
    </row>
    <row r="1177" spans="4:17" ht="14.25">
      <c r="D1177" s="24" t="s">
        <v>1365</v>
      </c>
      <c r="E1177" s="96">
        <v>18</v>
      </c>
      <c r="F1177"/>
      <c r="G1177"/>
      <c r="J1177" s="67"/>
      <c r="K1177"/>
      <c r="M1177" t="s">
        <v>98</v>
      </c>
      <c r="Q1177"/>
    </row>
    <row r="1178" spans="4:17" ht="14.25">
      <c r="D1178" s="24" t="s">
        <v>1366</v>
      </c>
      <c r="E1178" s="96">
        <v>18</v>
      </c>
      <c r="F1178"/>
      <c r="G1178"/>
      <c r="J1178" s="67"/>
      <c r="K1178"/>
      <c r="M1178" t="s">
        <v>98</v>
      </c>
      <c r="Q1178"/>
    </row>
    <row r="1179" spans="4:17" ht="14.25">
      <c r="D1179" s="24" t="s">
        <v>1367</v>
      </c>
      <c r="E1179" s="96">
        <v>18</v>
      </c>
      <c r="F1179"/>
      <c r="G1179"/>
      <c r="J1179" s="67"/>
      <c r="K1179"/>
      <c r="M1179" t="s">
        <v>98</v>
      </c>
      <c r="Q1179"/>
    </row>
    <row r="1180" spans="4:17" ht="14.25">
      <c r="D1180" s="24" t="s">
        <v>1368</v>
      </c>
      <c r="E1180" s="96">
        <v>18</v>
      </c>
      <c r="F1180"/>
      <c r="G1180"/>
      <c r="J1180" s="67"/>
      <c r="K1180"/>
      <c r="M1180" t="s">
        <v>98</v>
      </c>
      <c r="Q1180"/>
    </row>
    <row r="1181" spans="4:17" ht="14.25">
      <c r="D1181" s="24" t="s">
        <v>1369</v>
      </c>
      <c r="E1181" s="96">
        <v>18</v>
      </c>
      <c r="F1181"/>
      <c r="G1181"/>
      <c r="J1181" s="67"/>
      <c r="K1181"/>
      <c r="M1181" t="s">
        <v>98</v>
      </c>
      <c r="Q1181"/>
    </row>
    <row r="1182" spans="4:17" ht="14.25">
      <c r="D1182" s="24" t="s">
        <v>1370</v>
      </c>
      <c r="E1182" s="96">
        <v>18</v>
      </c>
      <c r="F1182"/>
      <c r="G1182"/>
      <c r="J1182" s="67"/>
      <c r="K1182"/>
      <c r="M1182" t="s">
        <v>98</v>
      </c>
      <c r="Q1182"/>
    </row>
    <row r="1183" spans="4:17" ht="14.25">
      <c r="D1183" s="24" t="s">
        <v>1371</v>
      </c>
      <c r="E1183" s="96">
        <v>18</v>
      </c>
      <c r="F1183"/>
      <c r="G1183"/>
      <c r="J1183" s="67"/>
      <c r="K1183"/>
      <c r="M1183" t="s">
        <v>98</v>
      </c>
      <c r="Q1183"/>
    </row>
    <row r="1184" spans="4:17" ht="14.25">
      <c r="D1184" s="24" t="s">
        <v>1372</v>
      </c>
      <c r="E1184" s="96">
        <v>18</v>
      </c>
      <c r="F1184"/>
      <c r="G1184"/>
      <c r="J1184" s="67"/>
      <c r="K1184"/>
      <c r="M1184" t="s">
        <v>98</v>
      </c>
      <c r="Q1184"/>
    </row>
    <row r="1185" spans="4:17" ht="14.25">
      <c r="D1185" s="24" t="s">
        <v>1373</v>
      </c>
      <c r="E1185" s="96">
        <v>18</v>
      </c>
      <c r="F1185"/>
      <c r="G1185"/>
      <c r="J1185" s="67"/>
      <c r="K1185"/>
      <c r="M1185" t="s">
        <v>98</v>
      </c>
      <c r="Q1185"/>
    </row>
    <row r="1186" spans="4:17" ht="14.25">
      <c r="D1186" s="24" t="s">
        <v>1374</v>
      </c>
      <c r="E1186" s="96">
        <v>18</v>
      </c>
      <c r="F1186"/>
      <c r="G1186"/>
      <c r="J1186" s="67"/>
      <c r="K1186"/>
      <c r="M1186" t="s">
        <v>98</v>
      </c>
      <c r="Q1186"/>
    </row>
    <row r="1187" spans="4:17" ht="14.25">
      <c r="D1187" s="24" t="s">
        <v>1375</v>
      </c>
      <c r="E1187" s="96">
        <v>18</v>
      </c>
      <c r="F1187"/>
      <c r="G1187"/>
      <c r="J1187" s="67"/>
      <c r="K1187"/>
      <c r="M1187" t="s">
        <v>98</v>
      </c>
      <c r="Q1187"/>
    </row>
    <row r="1188" spans="4:17" ht="14.25">
      <c r="D1188" s="24" t="s">
        <v>1376</v>
      </c>
      <c r="E1188" s="96">
        <v>18</v>
      </c>
      <c r="F1188"/>
      <c r="G1188"/>
      <c r="J1188" s="67"/>
      <c r="K1188"/>
      <c r="M1188" t="s">
        <v>98</v>
      </c>
      <c r="Q1188"/>
    </row>
    <row r="1189" spans="4:17" ht="14.25">
      <c r="D1189" s="24" t="s">
        <v>1377</v>
      </c>
      <c r="E1189" s="96">
        <v>18</v>
      </c>
      <c r="F1189"/>
      <c r="G1189"/>
      <c r="J1189" s="67"/>
      <c r="K1189"/>
      <c r="M1189" t="s">
        <v>98</v>
      </c>
      <c r="Q1189"/>
    </row>
    <row r="1190" spans="4:17" ht="14.25">
      <c r="D1190" s="24" t="s">
        <v>1378</v>
      </c>
      <c r="E1190" s="96">
        <v>18</v>
      </c>
      <c r="F1190"/>
      <c r="G1190"/>
      <c r="J1190" s="67"/>
      <c r="K1190"/>
      <c r="M1190" t="s">
        <v>98</v>
      </c>
      <c r="Q1190"/>
    </row>
    <row r="1191" spans="4:17" ht="14.25">
      <c r="D1191" s="24" t="s">
        <v>1379</v>
      </c>
      <c r="E1191" s="96">
        <v>18</v>
      </c>
      <c r="F1191"/>
      <c r="G1191"/>
      <c r="J1191" s="67"/>
      <c r="K1191"/>
      <c r="M1191" t="s">
        <v>98</v>
      </c>
      <c r="Q1191"/>
    </row>
    <row r="1192" spans="4:17" ht="14.25">
      <c r="D1192" s="24" t="s">
        <v>1380</v>
      </c>
      <c r="E1192" s="96">
        <v>18</v>
      </c>
      <c r="F1192"/>
      <c r="G1192"/>
      <c r="J1192" s="67"/>
      <c r="K1192"/>
      <c r="M1192" t="s">
        <v>98</v>
      </c>
      <c r="Q1192"/>
    </row>
    <row r="1193" spans="4:17" ht="14.25">
      <c r="D1193" s="24" t="s">
        <v>1381</v>
      </c>
      <c r="E1193" s="96">
        <v>18</v>
      </c>
      <c r="F1193"/>
      <c r="G1193"/>
      <c r="J1193" s="67"/>
      <c r="K1193"/>
      <c r="M1193" t="s">
        <v>98</v>
      </c>
      <c r="Q1193"/>
    </row>
    <row r="1194" spans="4:17" ht="14.25">
      <c r="D1194" s="24" t="s">
        <v>1382</v>
      </c>
      <c r="E1194" s="96">
        <v>18</v>
      </c>
      <c r="F1194"/>
      <c r="G1194"/>
      <c r="J1194" s="67"/>
      <c r="K1194"/>
      <c r="M1194" t="s">
        <v>98</v>
      </c>
      <c r="Q1194"/>
    </row>
    <row r="1195" spans="4:17" ht="14.25">
      <c r="D1195" s="24" t="s">
        <v>1314</v>
      </c>
      <c r="E1195" s="96">
        <v>18</v>
      </c>
      <c r="F1195"/>
      <c r="G1195"/>
      <c r="J1195" s="67"/>
      <c r="K1195"/>
      <c r="M1195" t="s">
        <v>98</v>
      </c>
      <c r="Q1195"/>
    </row>
    <row r="1196" spans="4:17" ht="14.25">
      <c r="D1196" s="24" t="s">
        <v>1383</v>
      </c>
      <c r="E1196" s="96">
        <v>18</v>
      </c>
      <c r="F1196"/>
      <c r="G1196"/>
      <c r="J1196" s="67"/>
      <c r="K1196"/>
      <c r="M1196" t="s">
        <v>98</v>
      </c>
      <c r="Q1196"/>
    </row>
    <row r="1197" spans="4:17" ht="14.25">
      <c r="D1197" s="24" t="s">
        <v>1384</v>
      </c>
      <c r="E1197" s="96">
        <v>18</v>
      </c>
      <c r="F1197"/>
      <c r="G1197"/>
      <c r="J1197" s="67"/>
      <c r="K1197"/>
      <c r="M1197" t="s">
        <v>98</v>
      </c>
      <c r="Q1197"/>
    </row>
    <row r="1198" spans="4:17" ht="14.25">
      <c r="D1198" s="24" t="s">
        <v>1385</v>
      </c>
      <c r="E1198" s="96">
        <v>18</v>
      </c>
      <c r="F1198"/>
      <c r="G1198"/>
      <c r="J1198" s="67"/>
      <c r="K1198"/>
      <c r="M1198" t="s">
        <v>98</v>
      </c>
      <c r="Q1198"/>
    </row>
    <row r="1199" spans="4:17" ht="14.25">
      <c r="D1199" s="24" t="s">
        <v>1386</v>
      </c>
      <c r="E1199" s="96">
        <v>18</v>
      </c>
      <c r="F1199"/>
      <c r="G1199"/>
      <c r="J1199" s="67"/>
      <c r="K1199"/>
      <c r="M1199" t="s">
        <v>98</v>
      </c>
      <c r="Q1199"/>
    </row>
    <row r="1200" spans="4:17" ht="14.25">
      <c r="D1200" s="24" t="s">
        <v>1387</v>
      </c>
      <c r="E1200" s="96">
        <v>18</v>
      </c>
      <c r="F1200"/>
      <c r="G1200"/>
      <c r="J1200" s="67"/>
      <c r="K1200"/>
      <c r="M1200" t="s">
        <v>98</v>
      </c>
      <c r="Q1200"/>
    </row>
    <row r="1201" spans="4:17" ht="14.25">
      <c r="D1201" s="24" t="s">
        <v>1388</v>
      </c>
      <c r="E1201" s="96">
        <v>18</v>
      </c>
      <c r="F1201"/>
      <c r="G1201"/>
      <c r="J1201" s="67"/>
      <c r="K1201"/>
      <c r="M1201" t="s">
        <v>98</v>
      </c>
      <c r="Q1201"/>
    </row>
    <row r="1202" spans="4:17" ht="14.25">
      <c r="D1202" s="24" t="s">
        <v>1389</v>
      </c>
      <c r="E1202" s="96">
        <v>18</v>
      </c>
      <c r="F1202"/>
      <c r="G1202"/>
      <c r="J1202" s="67"/>
      <c r="K1202"/>
      <c r="M1202" t="s">
        <v>98</v>
      </c>
      <c r="Q1202"/>
    </row>
    <row r="1203" spans="4:17" ht="14.25">
      <c r="D1203" s="24" t="s">
        <v>1390</v>
      </c>
      <c r="E1203" s="96">
        <v>18</v>
      </c>
      <c r="F1203"/>
      <c r="G1203"/>
      <c r="J1203" s="67"/>
      <c r="K1203"/>
      <c r="M1203" t="s">
        <v>98</v>
      </c>
      <c r="Q1203"/>
    </row>
    <row r="1204" spans="4:17" ht="14.25">
      <c r="D1204" s="24" t="s">
        <v>1391</v>
      </c>
      <c r="E1204" s="96">
        <v>18</v>
      </c>
      <c r="F1204"/>
      <c r="G1204"/>
      <c r="J1204" s="67"/>
      <c r="K1204"/>
      <c r="M1204" t="s">
        <v>98</v>
      </c>
      <c r="Q1204"/>
    </row>
    <row r="1205" spans="4:17" ht="14.25">
      <c r="D1205" s="24" t="s">
        <v>1392</v>
      </c>
      <c r="E1205" s="96">
        <v>18</v>
      </c>
      <c r="F1205"/>
      <c r="G1205"/>
      <c r="J1205" s="67"/>
      <c r="K1205"/>
      <c r="M1205" t="s">
        <v>98</v>
      </c>
      <c r="Q1205"/>
    </row>
    <row r="1206" spans="4:17" ht="14.25">
      <c r="D1206" s="24" t="s">
        <v>1393</v>
      </c>
      <c r="E1206" s="96">
        <v>17</v>
      </c>
      <c r="F1206"/>
      <c r="G1206"/>
      <c r="J1206" s="67"/>
      <c r="K1206"/>
      <c r="M1206" t="s">
        <v>98</v>
      </c>
      <c r="Q1206"/>
    </row>
    <row r="1207" spans="4:17" ht="14.25">
      <c r="D1207" s="24" t="s">
        <v>1394</v>
      </c>
      <c r="E1207" s="96">
        <v>17</v>
      </c>
      <c r="F1207"/>
      <c r="G1207"/>
      <c r="J1207" s="67"/>
      <c r="K1207"/>
      <c r="M1207" t="s">
        <v>98</v>
      </c>
      <c r="Q1207"/>
    </row>
    <row r="1208" spans="4:17" ht="14.25">
      <c r="D1208" s="24" t="s">
        <v>1395</v>
      </c>
      <c r="E1208" s="96">
        <v>17</v>
      </c>
      <c r="F1208"/>
      <c r="G1208"/>
      <c r="J1208" s="67"/>
      <c r="K1208"/>
      <c r="M1208" t="s">
        <v>98</v>
      </c>
      <c r="Q1208"/>
    </row>
    <row r="1209" spans="4:17" ht="14.25">
      <c r="D1209" s="24" t="s">
        <v>1396</v>
      </c>
      <c r="E1209" s="96">
        <v>17</v>
      </c>
      <c r="F1209"/>
      <c r="G1209"/>
      <c r="J1209" s="67"/>
      <c r="K1209"/>
      <c r="M1209" t="s">
        <v>98</v>
      </c>
      <c r="Q1209"/>
    </row>
    <row r="1210" spans="4:17" ht="14.25">
      <c r="D1210" s="24" t="s">
        <v>1397</v>
      </c>
      <c r="E1210" s="96">
        <v>17</v>
      </c>
      <c r="F1210"/>
      <c r="G1210"/>
      <c r="J1210" s="67"/>
      <c r="K1210"/>
      <c r="M1210" t="s">
        <v>98</v>
      </c>
      <c r="Q1210"/>
    </row>
    <row r="1211" spans="4:17" ht="14.25">
      <c r="D1211" s="24" t="s">
        <v>1398</v>
      </c>
      <c r="E1211" s="96">
        <v>17</v>
      </c>
      <c r="F1211"/>
      <c r="G1211"/>
      <c r="J1211" s="67"/>
      <c r="K1211"/>
      <c r="M1211" t="s">
        <v>98</v>
      </c>
      <c r="Q1211"/>
    </row>
    <row r="1212" spans="4:17" ht="14.25">
      <c r="D1212" s="24" t="s">
        <v>1399</v>
      </c>
      <c r="E1212" s="96">
        <v>17</v>
      </c>
      <c r="F1212"/>
      <c r="G1212"/>
      <c r="J1212" s="67"/>
      <c r="K1212"/>
      <c r="M1212" t="s">
        <v>98</v>
      </c>
      <c r="Q1212"/>
    </row>
    <row r="1213" spans="4:17" ht="14.25">
      <c r="D1213" s="24" t="s">
        <v>1400</v>
      </c>
      <c r="E1213" s="96">
        <v>17</v>
      </c>
      <c r="F1213"/>
      <c r="G1213"/>
      <c r="J1213" s="67"/>
      <c r="K1213"/>
      <c r="M1213" t="s">
        <v>98</v>
      </c>
      <c r="Q1213"/>
    </row>
    <row r="1214" spans="4:17" ht="14.25">
      <c r="D1214" s="24" t="s">
        <v>1401</v>
      </c>
      <c r="E1214" s="96">
        <v>17</v>
      </c>
      <c r="F1214"/>
      <c r="G1214"/>
      <c r="J1214" s="67"/>
      <c r="K1214"/>
      <c r="M1214" t="s">
        <v>98</v>
      </c>
      <c r="Q1214"/>
    </row>
    <row r="1215" spans="4:17" ht="14.25">
      <c r="D1215" s="24" t="s">
        <v>1402</v>
      </c>
      <c r="E1215" s="96">
        <v>17</v>
      </c>
      <c r="F1215"/>
      <c r="G1215"/>
      <c r="J1215" s="67"/>
      <c r="K1215"/>
      <c r="M1215" t="s">
        <v>98</v>
      </c>
      <c r="Q1215"/>
    </row>
    <row r="1216" spans="4:17" ht="14.25">
      <c r="D1216" s="24" t="s">
        <v>1403</v>
      </c>
      <c r="E1216" s="96">
        <v>17</v>
      </c>
      <c r="F1216"/>
      <c r="G1216"/>
      <c r="J1216" s="67"/>
      <c r="K1216"/>
      <c r="M1216" t="s">
        <v>98</v>
      </c>
      <c r="Q1216"/>
    </row>
    <row r="1217" spans="4:17" ht="14.25">
      <c r="D1217" s="24" t="s">
        <v>1404</v>
      </c>
      <c r="E1217" s="96">
        <v>17</v>
      </c>
      <c r="F1217"/>
      <c r="G1217"/>
      <c r="J1217" s="67"/>
      <c r="K1217"/>
      <c r="M1217" t="s">
        <v>98</v>
      </c>
      <c r="Q1217"/>
    </row>
    <row r="1218" spans="4:17" ht="14.25">
      <c r="D1218" s="24" t="s">
        <v>1405</v>
      </c>
      <c r="E1218" s="96">
        <v>17</v>
      </c>
      <c r="F1218"/>
      <c r="G1218"/>
      <c r="J1218" s="67"/>
      <c r="K1218"/>
      <c r="M1218" t="s">
        <v>98</v>
      </c>
      <c r="Q1218"/>
    </row>
    <row r="1219" spans="4:17" ht="14.25">
      <c r="D1219" s="24" t="s">
        <v>1406</v>
      </c>
      <c r="E1219" s="96">
        <v>17</v>
      </c>
      <c r="F1219"/>
      <c r="G1219"/>
      <c r="J1219" s="67"/>
      <c r="K1219"/>
      <c r="M1219" t="s">
        <v>98</v>
      </c>
      <c r="Q1219"/>
    </row>
    <row r="1220" spans="4:17" ht="14.25">
      <c r="D1220" s="24" t="s">
        <v>1407</v>
      </c>
      <c r="E1220" s="96">
        <v>17</v>
      </c>
      <c r="F1220"/>
      <c r="G1220"/>
      <c r="J1220" s="67"/>
      <c r="K1220"/>
      <c r="M1220" t="s">
        <v>98</v>
      </c>
      <c r="Q1220"/>
    </row>
    <row r="1221" spans="4:17" ht="14.25">
      <c r="D1221" s="24" t="s">
        <v>1408</v>
      </c>
      <c r="E1221" s="96">
        <v>17</v>
      </c>
      <c r="F1221"/>
      <c r="G1221"/>
      <c r="J1221" s="67"/>
      <c r="K1221"/>
      <c r="M1221" t="s">
        <v>98</v>
      </c>
      <c r="Q1221"/>
    </row>
    <row r="1222" spans="4:17" ht="14.25">
      <c r="D1222" s="24" t="s">
        <v>1409</v>
      </c>
      <c r="E1222" s="96">
        <v>17</v>
      </c>
      <c r="F1222"/>
      <c r="G1222"/>
      <c r="J1222" s="67"/>
      <c r="K1222"/>
      <c r="M1222" t="s">
        <v>98</v>
      </c>
      <c r="Q1222"/>
    </row>
    <row r="1223" spans="4:17" ht="14.25">
      <c r="D1223" s="24" t="s">
        <v>1410</v>
      </c>
      <c r="E1223" s="96">
        <v>17</v>
      </c>
      <c r="F1223"/>
      <c r="G1223"/>
      <c r="J1223" s="67"/>
      <c r="K1223"/>
      <c r="M1223" t="s">
        <v>98</v>
      </c>
      <c r="Q1223"/>
    </row>
    <row r="1224" spans="4:17" ht="14.25">
      <c r="D1224" s="24" t="s">
        <v>1411</v>
      </c>
      <c r="E1224" s="96">
        <v>17</v>
      </c>
      <c r="F1224"/>
      <c r="G1224"/>
      <c r="J1224" s="67"/>
      <c r="K1224"/>
      <c r="M1224" t="s">
        <v>98</v>
      </c>
      <c r="Q1224"/>
    </row>
    <row r="1225" spans="4:17" ht="14.25">
      <c r="D1225" s="24" t="s">
        <v>1412</v>
      </c>
      <c r="E1225" s="96">
        <v>17</v>
      </c>
      <c r="F1225"/>
      <c r="G1225"/>
      <c r="J1225" s="67"/>
      <c r="K1225"/>
      <c r="M1225" t="s">
        <v>98</v>
      </c>
      <c r="Q1225"/>
    </row>
    <row r="1226" spans="4:17" ht="14.25">
      <c r="D1226" s="24" t="s">
        <v>1413</v>
      </c>
      <c r="E1226" s="96">
        <v>17</v>
      </c>
      <c r="F1226"/>
      <c r="G1226"/>
      <c r="J1226" s="67"/>
      <c r="K1226"/>
      <c r="M1226" t="s">
        <v>98</v>
      </c>
      <c r="Q1226"/>
    </row>
    <row r="1227" spans="4:17" ht="14.25">
      <c r="D1227" s="24" t="s">
        <v>1414</v>
      </c>
      <c r="E1227" s="96">
        <v>17</v>
      </c>
      <c r="F1227"/>
      <c r="G1227"/>
      <c r="J1227" s="67"/>
      <c r="K1227"/>
      <c r="M1227" t="s">
        <v>98</v>
      </c>
      <c r="Q1227"/>
    </row>
    <row r="1228" spans="4:17" ht="14.25">
      <c r="D1228" s="24" t="s">
        <v>1415</v>
      </c>
      <c r="E1228" s="96">
        <v>17</v>
      </c>
      <c r="F1228"/>
      <c r="G1228"/>
      <c r="J1228" s="67"/>
      <c r="K1228"/>
      <c r="M1228" t="s">
        <v>98</v>
      </c>
      <c r="Q1228"/>
    </row>
    <row r="1229" spans="4:17" ht="14.25">
      <c r="D1229" s="24" t="s">
        <v>1416</v>
      </c>
      <c r="E1229" s="96">
        <v>17</v>
      </c>
      <c r="F1229"/>
      <c r="G1229"/>
      <c r="J1229" s="67"/>
      <c r="K1229"/>
      <c r="M1229" t="s">
        <v>98</v>
      </c>
      <c r="Q1229"/>
    </row>
    <row r="1230" spans="4:17" ht="14.25">
      <c r="D1230" s="24" t="s">
        <v>1417</v>
      </c>
      <c r="E1230" s="96">
        <v>17</v>
      </c>
      <c r="F1230"/>
      <c r="G1230"/>
      <c r="J1230" s="67"/>
      <c r="K1230"/>
      <c r="M1230" t="s">
        <v>98</v>
      </c>
      <c r="Q1230"/>
    </row>
    <row r="1231" spans="4:17" ht="14.25">
      <c r="D1231" s="24" t="s">
        <v>1418</v>
      </c>
      <c r="E1231" s="96">
        <v>17</v>
      </c>
      <c r="F1231"/>
      <c r="G1231"/>
      <c r="J1231" s="67"/>
      <c r="K1231"/>
      <c r="M1231" t="s">
        <v>98</v>
      </c>
      <c r="Q1231"/>
    </row>
    <row r="1232" spans="4:17" ht="14.25">
      <c r="D1232" s="24" t="s">
        <v>1419</v>
      </c>
      <c r="E1232" s="96">
        <v>17</v>
      </c>
      <c r="F1232"/>
      <c r="G1232"/>
      <c r="J1232" s="67"/>
      <c r="K1232"/>
      <c r="M1232" t="s">
        <v>98</v>
      </c>
      <c r="Q1232"/>
    </row>
    <row r="1233" spans="4:17" ht="14.25">
      <c r="D1233" s="24" t="s">
        <v>1420</v>
      </c>
      <c r="E1233" s="96">
        <v>17</v>
      </c>
      <c r="F1233"/>
      <c r="G1233"/>
      <c r="J1233" s="67"/>
      <c r="K1233"/>
      <c r="M1233" t="s">
        <v>98</v>
      </c>
      <c r="Q1233"/>
    </row>
    <row r="1234" spans="4:17" ht="14.25">
      <c r="D1234" s="24" t="s">
        <v>1421</v>
      </c>
      <c r="E1234" s="96">
        <v>17</v>
      </c>
      <c r="F1234"/>
      <c r="G1234"/>
      <c r="J1234" s="67"/>
      <c r="K1234"/>
      <c r="M1234" t="s">
        <v>98</v>
      </c>
      <c r="Q1234"/>
    </row>
    <row r="1235" spans="4:17" ht="14.25">
      <c r="D1235" s="24" t="s">
        <v>1422</v>
      </c>
      <c r="E1235" s="96">
        <v>17</v>
      </c>
      <c r="F1235"/>
      <c r="G1235"/>
      <c r="J1235" s="67"/>
      <c r="K1235"/>
      <c r="M1235" t="s">
        <v>98</v>
      </c>
      <c r="Q1235"/>
    </row>
    <row r="1236" spans="4:17" ht="14.25">
      <c r="D1236" s="24" t="s">
        <v>1423</v>
      </c>
      <c r="E1236" s="96">
        <v>17</v>
      </c>
      <c r="F1236"/>
      <c r="G1236"/>
      <c r="J1236" s="67"/>
      <c r="K1236"/>
      <c r="M1236" t="s">
        <v>98</v>
      </c>
      <c r="Q1236"/>
    </row>
    <row r="1237" spans="4:17" ht="14.25">
      <c r="D1237" s="24" t="s">
        <v>1424</v>
      </c>
      <c r="E1237" s="96">
        <v>17</v>
      </c>
      <c r="F1237"/>
      <c r="G1237"/>
      <c r="J1237" s="67"/>
      <c r="K1237"/>
      <c r="M1237" t="s">
        <v>98</v>
      </c>
      <c r="Q1237"/>
    </row>
    <row r="1238" spans="4:17" ht="14.25">
      <c r="D1238" s="24" t="s">
        <v>1425</v>
      </c>
      <c r="E1238" s="96">
        <v>17</v>
      </c>
      <c r="F1238"/>
      <c r="G1238"/>
      <c r="J1238" s="67"/>
      <c r="K1238"/>
      <c r="M1238" t="s">
        <v>98</v>
      </c>
      <c r="Q1238"/>
    </row>
    <row r="1239" spans="4:17" ht="14.25">
      <c r="D1239" s="24" t="s">
        <v>1426</v>
      </c>
      <c r="E1239" s="96">
        <v>17</v>
      </c>
      <c r="F1239"/>
      <c r="G1239"/>
      <c r="J1239" s="67"/>
      <c r="K1239"/>
      <c r="M1239" t="s">
        <v>98</v>
      </c>
      <c r="Q1239"/>
    </row>
    <row r="1240" spans="4:17" ht="14.25">
      <c r="D1240" s="24" t="s">
        <v>1427</v>
      </c>
      <c r="E1240" s="96">
        <v>17</v>
      </c>
      <c r="F1240"/>
      <c r="G1240"/>
      <c r="J1240" s="67"/>
      <c r="K1240"/>
      <c r="M1240" t="s">
        <v>98</v>
      </c>
      <c r="Q1240"/>
    </row>
    <row r="1241" spans="4:17" ht="14.25">
      <c r="D1241" s="24" t="s">
        <v>1428</v>
      </c>
      <c r="E1241" s="96">
        <v>17</v>
      </c>
      <c r="F1241"/>
      <c r="G1241"/>
      <c r="J1241" s="67"/>
      <c r="K1241"/>
      <c r="M1241" t="s">
        <v>98</v>
      </c>
      <c r="Q1241"/>
    </row>
    <row r="1242" spans="4:17" ht="14.25">
      <c r="D1242" s="24" t="s">
        <v>1429</v>
      </c>
      <c r="E1242" s="96">
        <v>17</v>
      </c>
      <c r="F1242"/>
      <c r="G1242"/>
      <c r="J1242" s="67"/>
      <c r="K1242"/>
      <c r="M1242" t="s">
        <v>98</v>
      </c>
      <c r="Q1242"/>
    </row>
    <row r="1243" spans="4:17" ht="14.25">
      <c r="D1243" s="24" t="s">
        <v>1430</v>
      </c>
      <c r="E1243" s="96">
        <v>17</v>
      </c>
      <c r="F1243"/>
      <c r="G1243"/>
      <c r="J1243" s="67"/>
      <c r="K1243"/>
      <c r="M1243" t="s">
        <v>98</v>
      </c>
      <c r="Q1243"/>
    </row>
    <row r="1244" spans="4:17" ht="14.25">
      <c r="D1244" s="24" t="s">
        <v>1431</v>
      </c>
      <c r="E1244" s="96">
        <v>17</v>
      </c>
      <c r="F1244"/>
      <c r="G1244"/>
      <c r="J1244" s="67"/>
      <c r="K1244"/>
      <c r="M1244" t="s">
        <v>98</v>
      </c>
      <c r="Q1244"/>
    </row>
    <row r="1245" spans="4:17" ht="14.25">
      <c r="D1245" s="24" t="s">
        <v>1432</v>
      </c>
      <c r="E1245" s="96">
        <v>17</v>
      </c>
      <c r="F1245"/>
      <c r="G1245"/>
      <c r="J1245" s="67"/>
      <c r="K1245"/>
      <c r="M1245" t="s">
        <v>98</v>
      </c>
      <c r="Q1245"/>
    </row>
    <row r="1246" spans="4:17" ht="14.25">
      <c r="D1246" s="24" t="s">
        <v>1433</v>
      </c>
      <c r="E1246" s="96">
        <v>17</v>
      </c>
      <c r="F1246"/>
      <c r="G1246"/>
      <c r="J1246" s="67"/>
      <c r="K1246"/>
      <c r="M1246" t="s">
        <v>98</v>
      </c>
      <c r="Q1246"/>
    </row>
    <row r="1247" spans="4:17" ht="14.25">
      <c r="D1247" s="24" t="s">
        <v>1434</v>
      </c>
      <c r="E1247" s="96">
        <v>17</v>
      </c>
      <c r="F1247"/>
      <c r="G1247"/>
      <c r="J1247" s="67"/>
      <c r="K1247"/>
      <c r="M1247" t="s">
        <v>98</v>
      </c>
      <c r="Q1247"/>
    </row>
    <row r="1248" spans="4:17" ht="14.25">
      <c r="D1248" s="24" t="s">
        <v>1435</v>
      </c>
      <c r="E1248" s="96">
        <v>17</v>
      </c>
      <c r="F1248"/>
      <c r="G1248"/>
      <c r="J1248" s="67"/>
      <c r="K1248"/>
      <c r="M1248" t="s">
        <v>98</v>
      </c>
      <c r="Q1248"/>
    </row>
    <row r="1249" spans="4:17" ht="14.25">
      <c r="D1249" s="24" t="s">
        <v>1436</v>
      </c>
      <c r="E1249" s="96">
        <v>17</v>
      </c>
      <c r="F1249"/>
      <c r="G1249"/>
      <c r="J1249" s="67"/>
      <c r="K1249"/>
      <c r="M1249" t="s">
        <v>98</v>
      </c>
      <c r="Q1249"/>
    </row>
    <row r="1250" spans="4:17" ht="14.25">
      <c r="D1250" s="24" t="s">
        <v>1437</v>
      </c>
      <c r="E1250" s="96">
        <v>17</v>
      </c>
      <c r="F1250"/>
      <c r="G1250"/>
      <c r="J1250" s="67"/>
      <c r="K1250"/>
      <c r="M1250" t="s">
        <v>98</v>
      </c>
      <c r="Q1250"/>
    </row>
    <row r="1251" spans="4:17" ht="14.25">
      <c r="D1251" s="24" t="s">
        <v>1438</v>
      </c>
      <c r="E1251" s="96">
        <v>17</v>
      </c>
      <c r="F1251"/>
      <c r="G1251"/>
      <c r="J1251" s="67"/>
      <c r="K1251"/>
      <c r="M1251" t="s">
        <v>98</v>
      </c>
      <c r="Q1251"/>
    </row>
    <row r="1252" spans="4:17" ht="14.25">
      <c r="D1252" s="24" t="s">
        <v>1439</v>
      </c>
      <c r="E1252" s="96">
        <v>17</v>
      </c>
      <c r="F1252"/>
      <c r="G1252"/>
      <c r="J1252" s="67"/>
      <c r="K1252"/>
      <c r="M1252" t="s">
        <v>98</v>
      </c>
      <c r="Q1252"/>
    </row>
    <row r="1253" spans="4:17" ht="14.25">
      <c r="D1253" s="24" t="s">
        <v>1440</v>
      </c>
      <c r="E1253" s="96">
        <v>17</v>
      </c>
      <c r="F1253"/>
      <c r="G1253"/>
      <c r="J1253" s="67"/>
      <c r="K1253"/>
      <c r="M1253" t="s">
        <v>98</v>
      </c>
      <c r="Q1253"/>
    </row>
    <row r="1254" spans="4:17" ht="14.25">
      <c r="D1254" s="24" t="s">
        <v>1441</v>
      </c>
      <c r="E1254" s="96">
        <v>17</v>
      </c>
      <c r="F1254"/>
      <c r="G1254"/>
      <c r="J1254" s="67"/>
      <c r="K1254"/>
      <c r="M1254" t="s">
        <v>98</v>
      </c>
      <c r="Q1254"/>
    </row>
    <row r="1255" spans="4:17" ht="14.25">
      <c r="D1255" s="24" t="s">
        <v>1442</v>
      </c>
      <c r="E1255" s="96">
        <v>17</v>
      </c>
      <c r="F1255"/>
      <c r="G1255"/>
      <c r="J1255" s="67"/>
      <c r="K1255"/>
      <c r="M1255" t="s">
        <v>98</v>
      </c>
      <c r="Q1255"/>
    </row>
    <row r="1256" spans="4:17" ht="14.25">
      <c r="D1256" s="24" t="s">
        <v>1443</v>
      </c>
      <c r="E1256" s="96">
        <v>17</v>
      </c>
      <c r="F1256"/>
      <c r="G1256"/>
      <c r="J1256" s="67"/>
      <c r="K1256"/>
      <c r="M1256" t="s">
        <v>98</v>
      </c>
      <c r="Q1256"/>
    </row>
    <row r="1257" spans="4:17" ht="14.25">
      <c r="D1257" s="24" t="s">
        <v>1444</v>
      </c>
      <c r="E1257" s="96">
        <v>17</v>
      </c>
      <c r="F1257"/>
      <c r="G1257"/>
      <c r="J1257" s="67"/>
      <c r="K1257"/>
      <c r="M1257" t="s">
        <v>98</v>
      </c>
      <c r="Q1257"/>
    </row>
    <row r="1258" spans="4:17" ht="14.25">
      <c r="D1258" s="24" t="s">
        <v>1445</v>
      </c>
      <c r="E1258" s="96">
        <v>17</v>
      </c>
      <c r="F1258"/>
      <c r="G1258"/>
      <c r="J1258" s="67"/>
      <c r="K1258"/>
      <c r="M1258" t="s">
        <v>98</v>
      </c>
      <c r="Q1258"/>
    </row>
    <row r="1259" spans="4:17" ht="14.25">
      <c r="D1259" s="24" t="s">
        <v>1446</v>
      </c>
      <c r="E1259" s="96">
        <v>17</v>
      </c>
      <c r="F1259"/>
      <c r="G1259"/>
      <c r="J1259" s="67"/>
      <c r="K1259"/>
      <c r="M1259" t="s">
        <v>98</v>
      </c>
      <c r="Q1259"/>
    </row>
    <row r="1260" spans="4:17" ht="14.25">
      <c r="D1260" s="24" t="s">
        <v>1447</v>
      </c>
      <c r="E1260" s="96">
        <v>17</v>
      </c>
      <c r="F1260"/>
      <c r="G1260"/>
      <c r="J1260" s="67"/>
      <c r="K1260"/>
      <c r="M1260" t="s">
        <v>98</v>
      </c>
      <c r="Q1260"/>
    </row>
    <row r="1261" spans="4:17" ht="14.25">
      <c r="D1261" s="24" t="s">
        <v>1448</v>
      </c>
      <c r="E1261" s="96">
        <v>17</v>
      </c>
      <c r="F1261"/>
      <c r="G1261"/>
      <c r="J1261" s="67"/>
      <c r="K1261"/>
      <c r="M1261" t="s">
        <v>98</v>
      </c>
      <c r="Q1261"/>
    </row>
    <row r="1262" spans="4:17" ht="14.25">
      <c r="D1262" s="24" t="s">
        <v>1449</v>
      </c>
      <c r="E1262" s="96">
        <v>17</v>
      </c>
      <c r="F1262"/>
      <c r="G1262"/>
      <c r="J1262" s="67"/>
      <c r="K1262"/>
      <c r="M1262" t="s">
        <v>98</v>
      </c>
      <c r="Q1262"/>
    </row>
    <row r="1263" spans="4:17" ht="14.25">
      <c r="D1263" s="24" t="s">
        <v>1450</v>
      </c>
      <c r="E1263" s="96">
        <v>17</v>
      </c>
      <c r="F1263"/>
      <c r="G1263"/>
      <c r="J1263" s="67"/>
      <c r="K1263"/>
      <c r="M1263" t="s">
        <v>98</v>
      </c>
      <c r="Q1263"/>
    </row>
    <row r="1264" spans="4:17" ht="14.25">
      <c r="D1264" s="24" t="s">
        <v>1451</v>
      </c>
      <c r="E1264" s="96">
        <v>17</v>
      </c>
      <c r="F1264"/>
      <c r="G1264"/>
      <c r="J1264" s="67"/>
      <c r="K1264"/>
      <c r="M1264" t="s">
        <v>98</v>
      </c>
      <c r="Q1264"/>
    </row>
    <row r="1265" spans="4:17" ht="14.25">
      <c r="D1265" s="24" t="s">
        <v>1452</v>
      </c>
      <c r="E1265" s="96">
        <v>17</v>
      </c>
      <c r="F1265"/>
      <c r="G1265"/>
      <c r="J1265" s="67"/>
      <c r="K1265"/>
      <c r="M1265" t="s">
        <v>98</v>
      </c>
      <c r="Q1265"/>
    </row>
    <row r="1266" spans="4:17" ht="14.25">
      <c r="D1266" s="24" t="s">
        <v>1453</v>
      </c>
      <c r="E1266" s="96">
        <v>17</v>
      </c>
      <c r="F1266"/>
      <c r="G1266"/>
      <c r="J1266" s="67"/>
      <c r="K1266"/>
      <c r="M1266" t="s">
        <v>98</v>
      </c>
      <c r="Q1266"/>
    </row>
    <row r="1267" spans="4:17" ht="14.25">
      <c r="D1267" s="24" t="s">
        <v>1454</v>
      </c>
      <c r="E1267" s="96">
        <v>16</v>
      </c>
      <c r="F1267"/>
      <c r="G1267"/>
      <c r="J1267" s="67"/>
      <c r="K1267"/>
      <c r="M1267" t="s">
        <v>98</v>
      </c>
      <c r="Q1267"/>
    </row>
    <row r="1268" spans="4:17" ht="14.25">
      <c r="D1268" s="24" t="s">
        <v>1455</v>
      </c>
      <c r="E1268" s="96">
        <v>16</v>
      </c>
      <c r="F1268"/>
      <c r="G1268"/>
      <c r="J1268" s="67"/>
      <c r="K1268"/>
      <c r="M1268" t="s">
        <v>98</v>
      </c>
      <c r="Q1268"/>
    </row>
    <row r="1269" spans="4:17" ht="14.25">
      <c r="D1269" s="24" t="s">
        <v>1456</v>
      </c>
      <c r="E1269" s="96">
        <v>16</v>
      </c>
      <c r="F1269"/>
      <c r="G1269"/>
      <c r="J1269" s="67"/>
      <c r="K1269"/>
      <c r="M1269" t="s">
        <v>98</v>
      </c>
      <c r="Q1269"/>
    </row>
    <row r="1270" spans="4:17" ht="14.25">
      <c r="D1270" s="24" t="s">
        <v>1457</v>
      </c>
      <c r="E1270" s="96">
        <v>16</v>
      </c>
      <c r="F1270"/>
      <c r="G1270"/>
      <c r="J1270" s="67"/>
      <c r="K1270"/>
      <c r="M1270" t="s">
        <v>98</v>
      </c>
      <c r="Q1270"/>
    </row>
    <row r="1271" spans="4:17" ht="14.25">
      <c r="D1271" s="24" t="s">
        <v>1458</v>
      </c>
      <c r="E1271" s="96">
        <v>16</v>
      </c>
      <c r="F1271"/>
      <c r="G1271"/>
      <c r="J1271" s="67"/>
      <c r="K1271"/>
      <c r="M1271" t="s">
        <v>98</v>
      </c>
      <c r="Q1271"/>
    </row>
    <row r="1272" spans="4:17" ht="14.25">
      <c r="D1272" s="24" t="s">
        <v>1459</v>
      </c>
      <c r="E1272" s="96">
        <v>16</v>
      </c>
      <c r="F1272"/>
      <c r="G1272"/>
      <c r="J1272" s="67"/>
      <c r="K1272"/>
      <c r="M1272" t="s">
        <v>98</v>
      </c>
      <c r="Q1272"/>
    </row>
    <row r="1273" spans="4:17" ht="14.25">
      <c r="D1273" s="24" t="s">
        <v>1460</v>
      </c>
      <c r="E1273" s="96">
        <v>16</v>
      </c>
      <c r="F1273"/>
      <c r="G1273"/>
      <c r="J1273" s="67"/>
      <c r="K1273"/>
      <c r="M1273" t="s">
        <v>98</v>
      </c>
      <c r="Q1273"/>
    </row>
    <row r="1274" spans="4:17" ht="14.25">
      <c r="D1274" s="24" t="s">
        <v>1461</v>
      </c>
      <c r="E1274" s="96">
        <v>16</v>
      </c>
      <c r="F1274"/>
      <c r="G1274"/>
      <c r="J1274" s="67"/>
      <c r="K1274"/>
      <c r="M1274" t="s">
        <v>98</v>
      </c>
      <c r="Q1274"/>
    </row>
    <row r="1275" spans="4:17" ht="14.25">
      <c r="D1275" s="24" t="s">
        <v>1462</v>
      </c>
      <c r="E1275" s="96">
        <v>16</v>
      </c>
      <c r="F1275"/>
      <c r="G1275"/>
      <c r="J1275" s="67"/>
      <c r="K1275"/>
      <c r="M1275" t="s">
        <v>98</v>
      </c>
      <c r="Q1275"/>
    </row>
    <row r="1276" spans="4:17" ht="14.25">
      <c r="D1276" s="24" t="s">
        <v>1463</v>
      </c>
      <c r="E1276" s="96">
        <v>16</v>
      </c>
      <c r="F1276"/>
      <c r="G1276"/>
      <c r="J1276" s="67"/>
      <c r="K1276"/>
      <c r="M1276" t="s">
        <v>98</v>
      </c>
      <c r="Q1276"/>
    </row>
    <row r="1277" spans="4:17" ht="14.25">
      <c r="D1277" s="24" t="s">
        <v>1464</v>
      </c>
      <c r="E1277" s="96">
        <v>16</v>
      </c>
      <c r="F1277"/>
      <c r="G1277"/>
      <c r="J1277" s="67"/>
      <c r="K1277"/>
      <c r="M1277" t="s">
        <v>98</v>
      </c>
      <c r="Q1277"/>
    </row>
    <row r="1278" spans="4:17" ht="14.25">
      <c r="D1278" s="24" t="s">
        <v>1465</v>
      </c>
      <c r="E1278" s="96">
        <v>16</v>
      </c>
      <c r="F1278"/>
      <c r="G1278"/>
      <c r="J1278" s="67"/>
      <c r="K1278"/>
      <c r="M1278" t="s">
        <v>98</v>
      </c>
      <c r="Q1278"/>
    </row>
    <row r="1279" spans="4:17" ht="14.25">
      <c r="D1279" s="24" t="s">
        <v>1466</v>
      </c>
      <c r="E1279" s="96">
        <v>16</v>
      </c>
      <c r="F1279"/>
      <c r="G1279"/>
      <c r="J1279" s="67"/>
      <c r="K1279"/>
      <c r="M1279" t="s">
        <v>98</v>
      </c>
      <c r="Q1279"/>
    </row>
    <row r="1280" spans="4:17" ht="14.25">
      <c r="D1280" s="24" t="s">
        <v>1467</v>
      </c>
      <c r="E1280" s="96">
        <v>16</v>
      </c>
      <c r="F1280"/>
      <c r="G1280"/>
      <c r="J1280" s="67"/>
      <c r="K1280"/>
      <c r="M1280" t="s">
        <v>98</v>
      </c>
      <c r="Q1280"/>
    </row>
    <row r="1281" spans="4:17" ht="14.25">
      <c r="D1281" s="24" t="s">
        <v>1468</v>
      </c>
      <c r="E1281" s="96">
        <v>16</v>
      </c>
      <c r="F1281"/>
      <c r="G1281"/>
      <c r="J1281" s="67"/>
      <c r="K1281"/>
      <c r="M1281" t="s">
        <v>98</v>
      </c>
      <c r="Q1281"/>
    </row>
    <row r="1282" spans="4:17" ht="14.25">
      <c r="D1282" s="24" t="s">
        <v>1469</v>
      </c>
      <c r="E1282" s="96">
        <v>16</v>
      </c>
      <c r="F1282"/>
      <c r="G1282"/>
      <c r="J1282" s="67"/>
      <c r="K1282"/>
      <c r="M1282" t="s">
        <v>98</v>
      </c>
      <c r="Q1282"/>
    </row>
    <row r="1283" spans="4:17" ht="14.25">
      <c r="D1283" s="24" t="s">
        <v>1470</v>
      </c>
      <c r="E1283" s="96">
        <v>16</v>
      </c>
      <c r="F1283"/>
      <c r="G1283"/>
      <c r="J1283" s="67"/>
      <c r="K1283"/>
      <c r="M1283" t="s">
        <v>98</v>
      </c>
      <c r="Q1283"/>
    </row>
    <row r="1284" spans="4:17" ht="14.25">
      <c r="D1284" s="24" t="s">
        <v>1471</v>
      </c>
      <c r="E1284" s="96">
        <v>16</v>
      </c>
      <c r="F1284"/>
      <c r="G1284"/>
      <c r="J1284" s="67"/>
      <c r="K1284"/>
      <c r="M1284" t="s">
        <v>98</v>
      </c>
      <c r="Q1284"/>
    </row>
    <row r="1285" spans="4:17" ht="14.25">
      <c r="D1285" s="24" t="s">
        <v>1472</v>
      </c>
      <c r="E1285" s="96">
        <v>16</v>
      </c>
      <c r="F1285"/>
      <c r="G1285"/>
      <c r="J1285" s="67"/>
      <c r="K1285"/>
      <c r="M1285" t="s">
        <v>98</v>
      </c>
      <c r="Q1285"/>
    </row>
    <row r="1286" spans="4:17" ht="14.25">
      <c r="D1286" s="24" t="s">
        <v>1473</v>
      </c>
      <c r="E1286" s="96">
        <v>16</v>
      </c>
      <c r="F1286"/>
      <c r="G1286"/>
      <c r="J1286" s="67"/>
      <c r="K1286"/>
      <c r="M1286" t="s">
        <v>98</v>
      </c>
      <c r="Q1286"/>
    </row>
    <row r="1287" spans="4:17" ht="14.25">
      <c r="D1287" s="24" t="s">
        <v>1474</v>
      </c>
      <c r="E1287" s="96">
        <v>16</v>
      </c>
      <c r="F1287"/>
      <c r="G1287"/>
      <c r="J1287" s="67"/>
      <c r="K1287"/>
      <c r="M1287" t="s">
        <v>98</v>
      </c>
      <c r="Q1287"/>
    </row>
    <row r="1288" spans="4:17" ht="14.25">
      <c r="D1288" s="24" t="s">
        <v>1475</v>
      </c>
      <c r="E1288" s="96">
        <v>16</v>
      </c>
      <c r="F1288"/>
      <c r="G1288"/>
      <c r="J1288" s="67"/>
      <c r="K1288"/>
      <c r="M1288" t="s">
        <v>98</v>
      </c>
      <c r="Q1288"/>
    </row>
    <row r="1289" spans="4:17" ht="14.25">
      <c r="D1289" s="24" t="s">
        <v>1476</v>
      </c>
      <c r="E1289" s="96">
        <v>16</v>
      </c>
      <c r="F1289"/>
      <c r="G1289"/>
      <c r="J1289" s="67"/>
      <c r="K1289"/>
      <c r="M1289" t="s">
        <v>98</v>
      </c>
      <c r="Q1289"/>
    </row>
    <row r="1290" spans="4:17" ht="14.25">
      <c r="D1290" s="24" t="s">
        <v>1477</v>
      </c>
      <c r="E1290" s="96">
        <v>16</v>
      </c>
      <c r="F1290"/>
      <c r="G1290"/>
      <c r="J1290" s="67"/>
      <c r="K1290"/>
      <c r="M1290" t="s">
        <v>98</v>
      </c>
      <c r="Q1290"/>
    </row>
    <row r="1291" spans="4:17" ht="14.25">
      <c r="D1291" s="24" t="s">
        <v>1478</v>
      </c>
      <c r="E1291" s="96">
        <v>16</v>
      </c>
      <c r="F1291"/>
      <c r="G1291"/>
      <c r="J1291" s="67"/>
      <c r="K1291"/>
      <c r="M1291" t="s">
        <v>98</v>
      </c>
      <c r="Q1291"/>
    </row>
    <row r="1292" spans="4:17" ht="14.25">
      <c r="D1292" s="24" t="s">
        <v>1479</v>
      </c>
      <c r="E1292" s="96">
        <v>16</v>
      </c>
      <c r="F1292"/>
      <c r="G1292"/>
      <c r="J1292" s="67"/>
      <c r="K1292"/>
      <c r="M1292" t="s">
        <v>98</v>
      </c>
      <c r="Q1292"/>
    </row>
    <row r="1293" spans="4:17" ht="14.25">
      <c r="D1293" s="24" t="s">
        <v>1480</v>
      </c>
      <c r="E1293" s="96">
        <v>16</v>
      </c>
      <c r="F1293"/>
      <c r="G1293"/>
      <c r="J1293" s="67"/>
      <c r="K1293"/>
      <c r="M1293" t="s">
        <v>98</v>
      </c>
      <c r="Q1293"/>
    </row>
    <row r="1294" spans="4:17" ht="14.25">
      <c r="D1294" s="24" t="s">
        <v>1481</v>
      </c>
      <c r="E1294" s="96">
        <v>16</v>
      </c>
      <c r="F1294"/>
      <c r="G1294"/>
      <c r="J1294" s="67"/>
      <c r="K1294"/>
      <c r="M1294" t="s">
        <v>98</v>
      </c>
      <c r="Q1294"/>
    </row>
    <row r="1295" spans="4:17" ht="14.25">
      <c r="D1295" s="24" t="s">
        <v>1482</v>
      </c>
      <c r="E1295" s="96">
        <v>16</v>
      </c>
      <c r="F1295"/>
      <c r="G1295"/>
      <c r="J1295" s="67"/>
      <c r="K1295"/>
      <c r="M1295" t="s">
        <v>98</v>
      </c>
      <c r="Q1295"/>
    </row>
    <row r="1296" spans="4:17" ht="14.25">
      <c r="D1296" s="24" t="s">
        <v>1483</v>
      </c>
      <c r="E1296" s="96">
        <v>16</v>
      </c>
      <c r="F1296"/>
      <c r="G1296"/>
      <c r="J1296" s="67"/>
      <c r="K1296"/>
      <c r="M1296" t="s">
        <v>98</v>
      </c>
      <c r="Q1296"/>
    </row>
    <row r="1297" spans="4:17" ht="14.25">
      <c r="D1297" s="24" t="s">
        <v>1484</v>
      </c>
      <c r="E1297" s="96">
        <v>16</v>
      </c>
      <c r="F1297"/>
      <c r="G1297"/>
      <c r="J1297" s="67"/>
      <c r="K1297"/>
      <c r="M1297" t="s">
        <v>98</v>
      </c>
      <c r="Q1297"/>
    </row>
    <row r="1298" spans="4:17" ht="14.25">
      <c r="D1298" s="24" t="s">
        <v>1485</v>
      </c>
      <c r="E1298" s="96">
        <v>16</v>
      </c>
      <c r="F1298"/>
      <c r="G1298"/>
      <c r="J1298" s="67"/>
      <c r="K1298"/>
      <c r="M1298" t="s">
        <v>98</v>
      </c>
      <c r="Q1298"/>
    </row>
    <row r="1299" spans="4:17" ht="14.25">
      <c r="D1299" s="24" t="s">
        <v>1486</v>
      </c>
      <c r="E1299" s="96">
        <v>16</v>
      </c>
      <c r="F1299"/>
      <c r="G1299"/>
      <c r="J1299" s="67"/>
      <c r="K1299"/>
      <c r="M1299" t="s">
        <v>98</v>
      </c>
      <c r="Q1299"/>
    </row>
    <row r="1300" spans="4:17" ht="14.25">
      <c r="D1300" s="24" t="s">
        <v>1487</v>
      </c>
      <c r="E1300" s="96">
        <v>16</v>
      </c>
      <c r="F1300"/>
      <c r="G1300"/>
      <c r="J1300" s="67"/>
      <c r="K1300"/>
      <c r="M1300" t="s">
        <v>98</v>
      </c>
      <c r="Q1300"/>
    </row>
    <row r="1301" spans="4:17" ht="14.25">
      <c r="D1301" s="24" t="s">
        <v>1488</v>
      </c>
      <c r="E1301" s="96">
        <v>16</v>
      </c>
      <c r="F1301"/>
      <c r="G1301"/>
      <c r="J1301" s="67"/>
      <c r="K1301"/>
      <c r="M1301" t="s">
        <v>98</v>
      </c>
      <c r="Q1301"/>
    </row>
    <row r="1302" spans="4:17" ht="14.25">
      <c r="D1302" s="24" t="s">
        <v>1489</v>
      </c>
      <c r="E1302" s="96">
        <v>16</v>
      </c>
      <c r="F1302"/>
      <c r="G1302"/>
      <c r="J1302" s="67"/>
      <c r="K1302"/>
      <c r="M1302" t="s">
        <v>98</v>
      </c>
      <c r="Q1302"/>
    </row>
    <row r="1303" spans="4:17" ht="14.25">
      <c r="D1303" s="24" t="s">
        <v>1490</v>
      </c>
      <c r="E1303" s="96">
        <v>16</v>
      </c>
      <c r="F1303"/>
      <c r="G1303"/>
      <c r="J1303" s="67"/>
      <c r="K1303"/>
      <c r="M1303" t="s">
        <v>98</v>
      </c>
      <c r="Q1303"/>
    </row>
    <row r="1304" spans="4:17" ht="14.25">
      <c r="D1304" s="24" t="s">
        <v>1491</v>
      </c>
      <c r="E1304" s="96">
        <v>16</v>
      </c>
      <c r="F1304"/>
      <c r="G1304"/>
      <c r="J1304" s="67"/>
      <c r="K1304"/>
      <c r="M1304" t="s">
        <v>98</v>
      </c>
      <c r="Q1304"/>
    </row>
    <row r="1305" spans="4:17" ht="14.25">
      <c r="D1305" s="24" t="s">
        <v>1492</v>
      </c>
      <c r="E1305" s="96">
        <v>16</v>
      </c>
      <c r="F1305"/>
      <c r="G1305"/>
      <c r="J1305" s="67"/>
      <c r="K1305"/>
      <c r="M1305" t="s">
        <v>98</v>
      </c>
      <c r="Q1305"/>
    </row>
    <row r="1306" spans="4:17" ht="14.25">
      <c r="D1306" s="24" t="s">
        <v>1493</v>
      </c>
      <c r="E1306" s="96">
        <v>16</v>
      </c>
      <c r="F1306"/>
      <c r="G1306"/>
      <c r="J1306" s="67"/>
      <c r="K1306"/>
      <c r="M1306" t="s">
        <v>98</v>
      </c>
      <c r="Q1306"/>
    </row>
    <row r="1307" spans="4:17" ht="14.25">
      <c r="D1307" s="24" t="s">
        <v>1494</v>
      </c>
      <c r="E1307" s="96">
        <v>16</v>
      </c>
      <c r="F1307"/>
      <c r="G1307"/>
      <c r="J1307" s="67"/>
      <c r="K1307"/>
      <c r="M1307" t="s">
        <v>98</v>
      </c>
      <c r="Q1307"/>
    </row>
    <row r="1308" spans="4:17" ht="14.25">
      <c r="D1308" s="24" t="s">
        <v>1495</v>
      </c>
      <c r="E1308" s="96">
        <v>16</v>
      </c>
      <c r="F1308"/>
      <c r="G1308"/>
      <c r="J1308" s="67"/>
      <c r="K1308"/>
      <c r="M1308" t="s">
        <v>98</v>
      </c>
      <c r="Q1308"/>
    </row>
    <row r="1309" spans="4:17" ht="14.25">
      <c r="D1309" s="24" t="s">
        <v>1496</v>
      </c>
      <c r="E1309" s="96">
        <v>16</v>
      </c>
      <c r="F1309"/>
      <c r="G1309"/>
      <c r="J1309" s="67"/>
      <c r="K1309"/>
      <c r="M1309" t="s">
        <v>98</v>
      </c>
      <c r="Q1309"/>
    </row>
    <row r="1310" spans="4:17" ht="14.25">
      <c r="D1310" s="24" t="s">
        <v>1497</v>
      </c>
      <c r="E1310" s="96">
        <v>16</v>
      </c>
      <c r="F1310"/>
      <c r="G1310"/>
      <c r="J1310" s="67"/>
      <c r="K1310"/>
      <c r="M1310" t="s">
        <v>98</v>
      </c>
      <c r="Q1310"/>
    </row>
    <row r="1311" spans="4:17" ht="14.25">
      <c r="D1311" s="24" t="s">
        <v>1498</v>
      </c>
      <c r="E1311" s="96">
        <v>16</v>
      </c>
      <c r="F1311"/>
      <c r="G1311"/>
      <c r="J1311" s="67"/>
      <c r="K1311"/>
      <c r="M1311" t="s">
        <v>98</v>
      </c>
      <c r="Q1311"/>
    </row>
    <row r="1312" spans="4:17" ht="14.25">
      <c r="D1312" s="24" t="s">
        <v>1499</v>
      </c>
      <c r="E1312" s="96">
        <v>16</v>
      </c>
      <c r="F1312"/>
      <c r="G1312"/>
      <c r="J1312" s="67"/>
      <c r="K1312"/>
      <c r="M1312" t="s">
        <v>98</v>
      </c>
      <c r="Q1312"/>
    </row>
    <row r="1313" spans="4:17" ht="14.25">
      <c r="D1313" s="24" t="s">
        <v>1500</v>
      </c>
      <c r="E1313" s="96">
        <v>16</v>
      </c>
      <c r="F1313"/>
      <c r="G1313"/>
      <c r="J1313" s="67"/>
      <c r="K1313"/>
      <c r="M1313" t="s">
        <v>98</v>
      </c>
      <c r="Q1313"/>
    </row>
    <row r="1314" spans="4:17" ht="14.25">
      <c r="D1314" s="24" t="s">
        <v>1501</v>
      </c>
      <c r="E1314" s="96">
        <v>16</v>
      </c>
      <c r="F1314"/>
      <c r="G1314"/>
      <c r="J1314" s="67"/>
      <c r="K1314"/>
      <c r="M1314" t="s">
        <v>98</v>
      </c>
      <c r="Q1314"/>
    </row>
    <row r="1315" spans="4:17" ht="14.25">
      <c r="D1315" s="24" t="s">
        <v>1502</v>
      </c>
      <c r="E1315" s="96">
        <v>16</v>
      </c>
      <c r="F1315"/>
      <c r="G1315"/>
      <c r="J1315" s="67"/>
      <c r="K1315"/>
      <c r="M1315" t="s">
        <v>98</v>
      </c>
      <c r="Q1315"/>
    </row>
    <row r="1316" spans="4:17" ht="14.25">
      <c r="D1316" s="24" t="s">
        <v>1503</v>
      </c>
      <c r="E1316" s="96">
        <v>15</v>
      </c>
      <c r="F1316"/>
      <c r="G1316"/>
      <c r="J1316" s="67"/>
      <c r="K1316"/>
      <c r="M1316" t="s">
        <v>98</v>
      </c>
      <c r="Q1316"/>
    </row>
    <row r="1317" spans="4:17" ht="14.25">
      <c r="D1317" s="24" t="s">
        <v>1504</v>
      </c>
      <c r="E1317" s="96">
        <v>15</v>
      </c>
      <c r="F1317"/>
      <c r="G1317"/>
      <c r="J1317" s="67"/>
      <c r="K1317"/>
      <c r="M1317" t="s">
        <v>98</v>
      </c>
      <c r="Q1317"/>
    </row>
    <row r="1318" spans="4:17" ht="14.25">
      <c r="D1318" s="24" t="s">
        <v>1505</v>
      </c>
      <c r="E1318" s="96">
        <v>15</v>
      </c>
      <c r="F1318"/>
      <c r="G1318"/>
      <c r="J1318" s="67"/>
      <c r="K1318"/>
      <c r="M1318" t="s">
        <v>98</v>
      </c>
      <c r="Q1318"/>
    </row>
    <row r="1319" spans="4:17" ht="14.25">
      <c r="D1319" s="24" t="s">
        <v>1506</v>
      </c>
      <c r="E1319" s="96">
        <v>15</v>
      </c>
      <c r="F1319"/>
      <c r="G1319"/>
      <c r="J1319" s="67"/>
      <c r="K1319"/>
      <c r="M1319" t="s">
        <v>98</v>
      </c>
      <c r="Q1319"/>
    </row>
    <row r="1320" spans="4:17" ht="14.25">
      <c r="D1320" s="24" t="s">
        <v>1507</v>
      </c>
      <c r="E1320" s="96">
        <v>15</v>
      </c>
      <c r="F1320"/>
      <c r="G1320"/>
      <c r="J1320" s="67"/>
      <c r="K1320"/>
      <c r="M1320" t="s">
        <v>98</v>
      </c>
      <c r="Q1320"/>
    </row>
    <row r="1321" spans="4:17" ht="14.25">
      <c r="D1321" s="24" t="s">
        <v>1508</v>
      </c>
      <c r="E1321" s="96">
        <v>15</v>
      </c>
      <c r="F1321"/>
      <c r="G1321"/>
      <c r="J1321" s="67"/>
      <c r="K1321"/>
      <c r="M1321" t="s">
        <v>98</v>
      </c>
      <c r="Q1321"/>
    </row>
    <row r="1322" spans="4:17" ht="14.25">
      <c r="D1322" s="24" t="s">
        <v>1509</v>
      </c>
      <c r="E1322" s="96">
        <v>15</v>
      </c>
      <c r="F1322"/>
      <c r="G1322"/>
      <c r="J1322" s="67"/>
      <c r="K1322"/>
      <c r="M1322" t="s">
        <v>98</v>
      </c>
      <c r="Q1322"/>
    </row>
    <row r="1323" spans="4:17" ht="14.25">
      <c r="D1323" s="24" t="s">
        <v>1510</v>
      </c>
      <c r="E1323" s="96">
        <v>15</v>
      </c>
      <c r="F1323"/>
      <c r="G1323"/>
      <c r="J1323" s="67"/>
      <c r="K1323"/>
      <c r="M1323" t="s">
        <v>98</v>
      </c>
      <c r="Q1323"/>
    </row>
    <row r="1324" spans="4:17" ht="14.25">
      <c r="D1324" s="24" t="s">
        <v>1511</v>
      </c>
      <c r="E1324" s="96">
        <v>15</v>
      </c>
      <c r="F1324"/>
      <c r="G1324"/>
      <c r="J1324" s="67"/>
      <c r="K1324"/>
      <c r="M1324" t="s">
        <v>98</v>
      </c>
      <c r="Q1324"/>
    </row>
    <row r="1325" spans="4:17" ht="14.25">
      <c r="D1325" s="24" t="s">
        <v>1512</v>
      </c>
      <c r="E1325" s="96">
        <v>15</v>
      </c>
      <c r="F1325"/>
      <c r="G1325"/>
      <c r="J1325" s="67"/>
      <c r="K1325"/>
      <c r="M1325" t="s">
        <v>98</v>
      </c>
      <c r="Q1325"/>
    </row>
    <row r="1326" spans="4:17" ht="14.25">
      <c r="D1326" s="24" t="s">
        <v>1513</v>
      </c>
      <c r="E1326" s="96">
        <v>15</v>
      </c>
      <c r="F1326"/>
      <c r="G1326"/>
      <c r="J1326" s="67"/>
      <c r="K1326"/>
      <c r="M1326" t="s">
        <v>98</v>
      </c>
      <c r="Q1326"/>
    </row>
    <row r="1327" spans="4:17" ht="14.25">
      <c r="D1327" s="24" t="s">
        <v>1514</v>
      </c>
      <c r="E1327" s="96">
        <v>15</v>
      </c>
      <c r="F1327"/>
      <c r="G1327"/>
      <c r="J1327" s="67"/>
      <c r="K1327"/>
      <c r="M1327" t="s">
        <v>98</v>
      </c>
      <c r="Q1327"/>
    </row>
    <row r="1328" spans="4:17" ht="14.25">
      <c r="D1328" s="24" t="s">
        <v>1515</v>
      </c>
      <c r="E1328" s="96">
        <v>15</v>
      </c>
      <c r="F1328"/>
      <c r="G1328"/>
      <c r="J1328" s="67"/>
      <c r="K1328"/>
      <c r="M1328" t="s">
        <v>98</v>
      </c>
      <c r="Q1328"/>
    </row>
    <row r="1329" spans="4:17" ht="14.25">
      <c r="D1329" s="24" t="s">
        <v>1516</v>
      </c>
      <c r="E1329" s="96">
        <v>15</v>
      </c>
      <c r="F1329"/>
      <c r="G1329"/>
      <c r="J1329" s="67"/>
      <c r="K1329"/>
      <c r="M1329" t="s">
        <v>98</v>
      </c>
      <c r="Q1329"/>
    </row>
    <row r="1330" spans="4:17" ht="14.25">
      <c r="D1330" s="24" t="s">
        <v>1517</v>
      </c>
      <c r="E1330" s="96">
        <v>15</v>
      </c>
      <c r="F1330"/>
      <c r="G1330"/>
      <c r="J1330" s="67"/>
      <c r="K1330"/>
      <c r="M1330" t="s">
        <v>98</v>
      </c>
      <c r="Q1330"/>
    </row>
    <row r="1331" spans="4:17" ht="14.25">
      <c r="D1331" s="24" t="s">
        <v>1518</v>
      </c>
      <c r="E1331" s="96">
        <v>15</v>
      </c>
      <c r="F1331"/>
      <c r="G1331"/>
      <c r="J1331" s="67"/>
      <c r="K1331"/>
      <c r="M1331" t="s">
        <v>98</v>
      </c>
      <c r="Q1331"/>
    </row>
    <row r="1332" spans="4:17" ht="14.25">
      <c r="D1332" s="24" t="s">
        <v>1519</v>
      </c>
      <c r="E1332" s="96">
        <v>15</v>
      </c>
      <c r="F1332"/>
      <c r="G1332"/>
      <c r="J1332" s="67"/>
      <c r="K1332"/>
      <c r="M1332" t="s">
        <v>98</v>
      </c>
      <c r="Q1332"/>
    </row>
    <row r="1333" spans="4:17" ht="14.25">
      <c r="D1333" s="24" t="s">
        <v>1520</v>
      </c>
      <c r="E1333" s="96">
        <v>15</v>
      </c>
      <c r="F1333"/>
      <c r="G1333"/>
      <c r="J1333" s="67"/>
      <c r="K1333"/>
      <c r="M1333" t="s">
        <v>98</v>
      </c>
      <c r="Q1333"/>
    </row>
    <row r="1334" spans="4:17" ht="14.25">
      <c r="D1334" s="24" t="s">
        <v>1521</v>
      </c>
      <c r="E1334" s="96">
        <v>15</v>
      </c>
      <c r="F1334"/>
      <c r="G1334"/>
      <c r="J1334" s="67"/>
      <c r="K1334"/>
      <c r="M1334" t="s">
        <v>98</v>
      </c>
      <c r="Q1334"/>
    </row>
    <row r="1335" spans="4:17" ht="14.25">
      <c r="D1335" s="24" t="s">
        <v>1522</v>
      </c>
      <c r="E1335" s="96">
        <v>15</v>
      </c>
      <c r="F1335"/>
      <c r="G1335"/>
      <c r="J1335" s="67"/>
      <c r="K1335"/>
      <c r="M1335" t="s">
        <v>98</v>
      </c>
      <c r="Q1335"/>
    </row>
    <row r="1336" spans="4:17" ht="14.25">
      <c r="D1336" s="24" t="s">
        <v>1523</v>
      </c>
      <c r="E1336" s="96">
        <v>15</v>
      </c>
      <c r="F1336"/>
      <c r="G1336"/>
      <c r="J1336" s="67"/>
      <c r="K1336"/>
      <c r="M1336" t="s">
        <v>98</v>
      </c>
      <c r="Q1336"/>
    </row>
    <row r="1337" spans="4:17" ht="14.25">
      <c r="D1337" s="24" t="s">
        <v>1524</v>
      </c>
      <c r="E1337" s="96">
        <v>15</v>
      </c>
      <c r="F1337"/>
      <c r="G1337"/>
      <c r="J1337" s="67"/>
      <c r="K1337"/>
      <c r="M1337" t="s">
        <v>98</v>
      </c>
      <c r="Q1337"/>
    </row>
    <row r="1338" spans="4:17" ht="14.25">
      <c r="D1338" s="24" t="s">
        <v>1525</v>
      </c>
      <c r="E1338" s="96">
        <v>15</v>
      </c>
      <c r="F1338"/>
      <c r="G1338"/>
      <c r="J1338" s="67"/>
      <c r="K1338"/>
      <c r="M1338" t="s">
        <v>98</v>
      </c>
      <c r="Q1338"/>
    </row>
    <row r="1339" spans="4:17" ht="14.25">
      <c r="D1339" s="24" t="s">
        <v>1526</v>
      </c>
      <c r="E1339" s="96">
        <v>15</v>
      </c>
      <c r="F1339"/>
      <c r="G1339"/>
      <c r="J1339" s="67"/>
      <c r="K1339"/>
      <c r="M1339" t="s">
        <v>98</v>
      </c>
      <c r="Q1339"/>
    </row>
    <row r="1340" spans="4:17" ht="14.25">
      <c r="D1340" s="24" t="s">
        <v>1527</v>
      </c>
      <c r="E1340" s="96">
        <v>15</v>
      </c>
      <c r="F1340"/>
      <c r="G1340"/>
      <c r="J1340" s="67"/>
      <c r="K1340"/>
      <c r="M1340" t="s">
        <v>98</v>
      </c>
      <c r="Q1340"/>
    </row>
    <row r="1341" spans="4:17" ht="14.25">
      <c r="D1341" s="24" t="s">
        <v>1528</v>
      </c>
      <c r="E1341" s="96">
        <v>15</v>
      </c>
      <c r="F1341"/>
      <c r="G1341"/>
      <c r="J1341" s="67"/>
      <c r="K1341"/>
      <c r="M1341" t="s">
        <v>98</v>
      </c>
      <c r="Q1341"/>
    </row>
    <row r="1342" spans="4:17" ht="14.25">
      <c r="D1342" s="24" t="s">
        <v>1529</v>
      </c>
      <c r="E1342" s="96">
        <v>15</v>
      </c>
      <c r="F1342"/>
      <c r="G1342"/>
      <c r="J1342" s="67"/>
      <c r="K1342"/>
      <c r="M1342" t="s">
        <v>98</v>
      </c>
      <c r="Q1342"/>
    </row>
    <row r="1343" spans="4:17" ht="14.25">
      <c r="D1343" s="24" t="s">
        <v>1530</v>
      </c>
      <c r="E1343" s="96">
        <v>15</v>
      </c>
      <c r="F1343"/>
      <c r="G1343"/>
      <c r="J1343" s="67"/>
      <c r="K1343"/>
      <c r="M1343" t="s">
        <v>98</v>
      </c>
      <c r="Q1343"/>
    </row>
    <row r="1344" spans="4:17" ht="14.25">
      <c r="D1344" s="24" t="s">
        <v>1531</v>
      </c>
      <c r="E1344" s="96">
        <v>15</v>
      </c>
      <c r="F1344"/>
      <c r="G1344"/>
      <c r="J1344" s="67"/>
      <c r="K1344"/>
      <c r="M1344" t="s">
        <v>98</v>
      </c>
      <c r="Q1344"/>
    </row>
    <row r="1345" spans="4:17" ht="14.25">
      <c r="D1345" s="24" t="s">
        <v>1532</v>
      </c>
      <c r="E1345" s="96">
        <v>15</v>
      </c>
      <c r="F1345"/>
      <c r="G1345"/>
      <c r="J1345" s="67"/>
      <c r="K1345"/>
      <c r="M1345" t="s">
        <v>98</v>
      </c>
      <c r="Q1345"/>
    </row>
    <row r="1346" spans="4:17" ht="14.25">
      <c r="D1346" s="24" t="s">
        <v>1533</v>
      </c>
      <c r="E1346" s="96">
        <v>15</v>
      </c>
      <c r="F1346"/>
      <c r="G1346"/>
      <c r="J1346" s="67"/>
      <c r="K1346"/>
      <c r="M1346" t="s">
        <v>98</v>
      </c>
      <c r="Q1346"/>
    </row>
    <row r="1347" spans="4:17" ht="14.25">
      <c r="D1347" s="24" t="s">
        <v>1534</v>
      </c>
      <c r="E1347" s="96">
        <v>15</v>
      </c>
      <c r="F1347"/>
      <c r="G1347"/>
      <c r="J1347" s="67"/>
      <c r="K1347"/>
      <c r="M1347" t="s">
        <v>98</v>
      </c>
      <c r="Q1347"/>
    </row>
    <row r="1348" spans="4:17" ht="14.25">
      <c r="D1348" s="24" t="s">
        <v>1535</v>
      </c>
      <c r="E1348" s="96">
        <v>15</v>
      </c>
      <c r="F1348"/>
      <c r="G1348"/>
      <c r="J1348" s="67"/>
      <c r="K1348"/>
      <c r="M1348" t="s">
        <v>98</v>
      </c>
      <c r="Q1348"/>
    </row>
    <row r="1349" spans="4:17" ht="14.25">
      <c r="D1349" s="24" t="s">
        <v>1536</v>
      </c>
      <c r="E1349" s="96">
        <v>15</v>
      </c>
      <c r="F1349"/>
      <c r="G1349"/>
      <c r="J1349" s="67"/>
      <c r="K1349"/>
      <c r="M1349" t="s">
        <v>98</v>
      </c>
      <c r="Q1349"/>
    </row>
    <row r="1350" spans="4:17" ht="14.25">
      <c r="D1350" s="24" t="s">
        <v>1537</v>
      </c>
      <c r="E1350" s="96">
        <v>15</v>
      </c>
      <c r="F1350"/>
      <c r="G1350"/>
      <c r="J1350" s="67"/>
      <c r="K1350"/>
      <c r="M1350" t="s">
        <v>98</v>
      </c>
      <c r="Q1350"/>
    </row>
    <row r="1351" spans="4:17" ht="14.25">
      <c r="D1351" s="24" t="s">
        <v>1538</v>
      </c>
      <c r="E1351" s="96">
        <v>15</v>
      </c>
      <c r="F1351"/>
      <c r="G1351"/>
      <c r="J1351" s="67"/>
      <c r="K1351"/>
      <c r="M1351" t="s">
        <v>98</v>
      </c>
      <c r="Q1351"/>
    </row>
    <row r="1352" spans="4:17" ht="14.25">
      <c r="D1352" s="24" t="s">
        <v>1539</v>
      </c>
      <c r="E1352" s="96">
        <v>15</v>
      </c>
      <c r="F1352"/>
      <c r="G1352"/>
      <c r="J1352" s="67"/>
      <c r="K1352"/>
      <c r="M1352" t="s">
        <v>98</v>
      </c>
      <c r="Q1352"/>
    </row>
    <row r="1353" spans="4:17" ht="14.25">
      <c r="D1353" s="24" t="s">
        <v>1540</v>
      </c>
      <c r="E1353" s="96">
        <v>14</v>
      </c>
      <c r="F1353"/>
      <c r="G1353"/>
      <c r="J1353" s="67"/>
      <c r="K1353"/>
      <c r="M1353" t="s">
        <v>98</v>
      </c>
      <c r="Q1353"/>
    </row>
    <row r="1354" spans="4:17" ht="14.25">
      <c r="D1354" s="24" t="s">
        <v>1541</v>
      </c>
      <c r="E1354" s="96">
        <v>14</v>
      </c>
      <c r="F1354"/>
      <c r="G1354"/>
      <c r="J1354" s="67"/>
      <c r="K1354"/>
      <c r="M1354" t="s">
        <v>98</v>
      </c>
      <c r="Q1354"/>
    </row>
    <row r="1355" spans="4:17" ht="14.25">
      <c r="D1355" s="24" t="s">
        <v>1542</v>
      </c>
      <c r="E1355" s="96">
        <v>14</v>
      </c>
      <c r="F1355"/>
      <c r="G1355"/>
      <c r="J1355" s="67"/>
      <c r="K1355"/>
      <c r="M1355" t="s">
        <v>98</v>
      </c>
      <c r="Q1355"/>
    </row>
    <row r="1356" spans="4:17" ht="14.25">
      <c r="D1356" s="24" t="s">
        <v>1543</v>
      </c>
      <c r="E1356" s="96">
        <v>14</v>
      </c>
      <c r="F1356"/>
      <c r="G1356"/>
      <c r="J1356" s="67"/>
      <c r="K1356"/>
      <c r="M1356" t="s">
        <v>98</v>
      </c>
      <c r="Q1356"/>
    </row>
    <row r="1357" spans="4:17" ht="14.25">
      <c r="D1357" s="24" t="s">
        <v>1544</v>
      </c>
      <c r="E1357" s="96">
        <v>14</v>
      </c>
      <c r="F1357"/>
      <c r="G1357"/>
      <c r="J1357" s="67"/>
      <c r="K1357"/>
      <c r="M1357" t="s">
        <v>98</v>
      </c>
      <c r="Q1357"/>
    </row>
    <row r="1358" spans="4:17" ht="14.25">
      <c r="D1358" s="24" t="s">
        <v>1545</v>
      </c>
      <c r="E1358" s="96">
        <v>14</v>
      </c>
      <c r="F1358"/>
      <c r="G1358"/>
      <c r="J1358" s="67"/>
      <c r="K1358"/>
      <c r="M1358" t="s">
        <v>98</v>
      </c>
      <c r="Q1358"/>
    </row>
    <row r="1359" spans="4:17" ht="14.25">
      <c r="D1359" s="24" t="s">
        <v>1546</v>
      </c>
      <c r="E1359" s="96">
        <v>14</v>
      </c>
      <c r="F1359"/>
      <c r="G1359"/>
      <c r="J1359" s="67"/>
      <c r="K1359"/>
      <c r="M1359" t="s">
        <v>98</v>
      </c>
      <c r="Q1359"/>
    </row>
    <row r="1360" spans="4:17" ht="14.25">
      <c r="D1360" s="24" t="s">
        <v>1547</v>
      </c>
      <c r="E1360" s="96">
        <v>14</v>
      </c>
      <c r="F1360"/>
      <c r="G1360"/>
      <c r="J1360" s="67"/>
      <c r="K1360"/>
      <c r="M1360" t="s">
        <v>98</v>
      </c>
      <c r="Q1360"/>
    </row>
    <row r="1361" spans="4:17" ht="14.25">
      <c r="D1361" s="24" t="s">
        <v>1548</v>
      </c>
      <c r="E1361" s="96">
        <v>14</v>
      </c>
      <c r="F1361"/>
      <c r="G1361"/>
      <c r="J1361" s="67"/>
      <c r="K1361"/>
      <c r="M1361" t="s">
        <v>98</v>
      </c>
      <c r="Q1361"/>
    </row>
    <row r="1362" spans="4:17" ht="14.25">
      <c r="D1362" s="24" t="s">
        <v>1549</v>
      </c>
      <c r="E1362" s="96">
        <v>14</v>
      </c>
      <c r="F1362"/>
      <c r="G1362"/>
      <c r="J1362" s="67"/>
      <c r="K1362"/>
      <c r="M1362" t="s">
        <v>98</v>
      </c>
      <c r="Q1362"/>
    </row>
    <row r="1363" spans="4:17" ht="14.25">
      <c r="D1363" s="24" t="s">
        <v>1550</v>
      </c>
      <c r="E1363" s="96">
        <v>14</v>
      </c>
      <c r="F1363"/>
      <c r="G1363"/>
      <c r="J1363" s="67"/>
      <c r="K1363"/>
      <c r="M1363" t="s">
        <v>98</v>
      </c>
      <c r="Q1363"/>
    </row>
    <row r="1364" spans="4:17" ht="14.25">
      <c r="D1364" s="24" t="s">
        <v>1551</v>
      </c>
      <c r="E1364" s="96">
        <v>14</v>
      </c>
      <c r="F1364"/>
      <c r="G1364"/>
      <c r="J1364" s="67"/>
      <c r="K1364"/>
      <c r="M1364" t="s">
        <v>98</v>
      </c>
      <c r="Q1364"/>
    </row>
    <row r="1365" spans="4:17" ht="14.25">
      <c r="D1365" s="24" t="s">
        <v>1552</v>
      </c>
      <c r="E1365" s="96">
        <v>14</v>
      </c>
      <c r="F1365"/>
      <c r="G1365"/>
      <c r="J1365" s="67"/>
      <c r="K1365"/>
      <c r="M1365" t="s">
        <v>98</v>
      </c>
      <c r="Q1365"/>
    </row>
    <row r="1366" spans="4:17" ht="14.25">
      <c r="D1366" s="24" t="s">
        <v>1553</v>
      </c>
      <c r="E1366" s="96">
        <v>14</v>
      </c>
      <c r="F1366"/>
      <c r="G1366"/>
      <c r="J1366" s="67"/>
      <c r="K1366"/>
      <c r="M1366" t="s">
        <v>98</v>
      </c>
      <c r="Q1366"/>
    </row>
    <row r="1367" spans="4:17" ht="14.25">
      <c r="D1367" s="24" t="s">
        <v>1554</v>
      </c>
      <c r="E1367" s="96">
        <v>14</v>
      </c>
      <c r="F1367"/>
      <c r="G1367"/>
      <c r="J1367" s="67"/>
      <c r="K1367"/>
      <c r="M1367" t="s">
        <v>98</v>
      </c>
      <c r="Q1367"/>
    </row>
    <row r="1368" spans="4:17" ht="14.25">
      <c r="D1368" s="24" t="s">
        <v>1555</v>
      </c>
      <c r="E1368" s="96">
        <v>14</v>
      </c>
      <c r="F1368"/>
      <c r="G1368"/>
      <c r="J1368" s="67"/>
      <c r="K1368"/>
      <c r="M1368" t="s">
        <v>98</v>
      </c>
      <c r="Q1368"/>
    </row>
    <row r="1369" spans="4:17" ht="14.25">
      <c r="D1369" s="24" t="s">
        <v>1556</v>
      </c>
      <c r="E1369" s="96">
        <v>14</v>
      </c>
      <c r="F1369"/>
      <c r="G1369"/>
      <c r="J1369" s="67"/>
      <c r="K1369"/>
      <c r="M1369" t="s">
        <v>98</v>
      </c>
      <c r="Q1369"/>
    </row>
    <row r="1370" spans="4:17" ht="14.25">
      <c r="D1370" s="24" t="s">
        <v>1557</v>
      </c>
      <c r="E1370" s="96">
        <v>14</v>
      </c>
      <c r="F1370"/>
      <c r="G1370"/>
      <c r="J1370" s="67"/>
      <c r="K1370"/>
      <c r="M1370" t="s">
        <v>98</v>
      </c>
      <c r="Q1370"/>
    </row>
    <row r="1371" spans="4:17" ht="14.25">
      <c r="D1371" s="24" t="s">
        <v>1558</v>
      </c>
      <c r="E1371" s="96">
        <v>14</v>
      </c>
      <c r="F1371"/>
      <c r="G1371"/>
      <c r="J1371" s="67"/>
      <c r="K1371"/>
      <c r="M1371" t="s">
        <v>98</v>
      </c>
      <c r="Q1371"/>
    </row>
    <row r="1372" spans="4:17" ht="14.25">
      <c r="D1372" s="24" t="s">
        <v>1559</v>
      </c>
      <c r="E1372" s="96">
        <v>14</v>
      </c>
      <c r="F1372"/>
      <c r="G1372"/>
      <c r="J1372" s="67"/>
      <c r="K1372"/>
      <c r="M1372" t="s">
        <v>98</v>
      </c>
      <c r="Q1372"/>
    </row>
    <row r="1373" spans="4:17" ht="14.25">
      <c r="D1373" s="24" t="s">
        <v>1560</v>
      </c>
      <c r="E1373" s="96">
        <v>14</v>
      </c>
      <c r="F1373"/>
      <c r="G1373"/>
      <c r="J1373" s="67"/>
      <c r="K1373"/>
      <c r="M1373" t="s">
        <v>98</v>
      </c>
      <c r="Q1373"/>
    </row>
    <row r="1374" spans="4:17" ht="14.25">
      <c r="D1374" s="24" t="s">
        <v>1561</v>
      </c>
      <c r="E1374" s="96">
        <v>14</v>
      </c>
      <c r="F1374"/>
      <c r="G1374"/>
      <c r="J1374" s="67"/>
      <c r="K1374"/>
      <c r="M1374" t="s">
        <v>98</v>
      </c>
      <c r="Q1374"/>
    </row>
    <row r="1375" spans="4:17" ht="14.25">
      <c r="D1375" s="24" t="s">
        <v>1562</v>
      </c>
      <c r="E1375" s="96">
        <v>14</v>
      </c>
      <c r="F1375"/>
      <c r="G1375"/>
      <c r="J1375" s="67"/>
      <c r="K1375"/>
      <c r="M1375" t="s">
        <v>98</v>
      </c>
      <c r="Q1375"/>
    </row>
    <row r="1376" spans="4:17" ht="14.25">
      <c r="D1376" s="24" t="s">
        <v>1544</v>
      </c>
      <c r="E1376" s="96">
        <v>14</v>
      </c>
      <c r="F1376"/>
      <c r="G1376"/>
      <c r="J1376" s="67"/>
      <c r="K1376"/>
      <c r="M1376" t="s">
        <v>98</v>
      </c>
      <c r="Q1376"/>
    </row>
    <row r="1377" spans="4:17" ht="14.25">
      <c r="D1377" s="24" t="s">
        <v>1545</v>
      </c>
      <c r="E1377" s="96">
        <v>14</v>
      </c>
      <c r="F1377"/>
      <c r="G1377"/>
      <c r="J1377" s="67"/>
      <c r="K1377"/>
      <c r="M1377" t="s">
        <v>98</v>
      </c>
      <c r="Q1377"/>
    </row>
    <row r="1378" spans="4:17" ht="14.25">
      <c r="D1378" s="24" t="s">
        <v>1546</v>
      </c>
      <c r="E1378" s="96">
        <v>14</v>
      </c>
      <c r="F1378"/>
      <c r="G1378"/>
      <c r="J1378" s="67"/>
      <c r="K1378"/>
      <c r="M1378" t="s">
        <v>98</v>
      </c>
      <c r="Q1378"/>
    </row>
    <row r="1379" spans="4:17" ht="14.25">
      <c r="D1379" s="24" t="s">
        <v>1547</v>
      </c>
      <c r="E1379" s="96">
        <v>14</v>
      </c>
      <c r="F1379"/>
      <c r="G1379"/>
      <c r="J1379" s="67"/>
      <c r="K1379"/>
      <c r="M1379" t="s">
        <v>98</v>
      </c>
      <c r="Q1379"/>
    </row>
    <row r="1380" spans="4:17" ht="14.25">
      <c r="D1380" s="24" t="s">
        <v>1548</v>
      </c>
      <c r="E1380" s="96">
        <v>14</v>
      </c>
      <c r="F1380"/>
      <c r="G1380"/>
      <c r="J1380" s="67"/>
      <c r="K1380"/>
      <c r="M1380" t="s">
        <v>98</v>
      </c>
      <c r="Q1380"/>
    </row>
    <row r="1381" spans="4:17" ht="14.25">
      <c r="D1381" s="24" t="s">
        <v>1549</v>
      </c>
      <c r="E1381" s="96">
        <v>14</v>
      </c>
      <c r="F1381"/>
      <c r="G1381"/>
      <c r="J1381" s="67"/>
      <c r="K1381"/>
      <c r="M1381" t="s">
        <v>98</v>
      </c>
      <c r="Q1381"/>
    </row>
    <row r="1382" spans="4:17" ht="14.25">
      <c r="D1382" s="24" t="s">
        <v>1550</v>
      </c>
      <c r="E1382" s="96">
        <v>14</v>
      </c>
      <c r="F1382"/>
      <c r="G1382"/>
      <c r="J1382" s="67"/>
      <c r="K1382"/>
      <c r="M1382" t="s">
        <v>98</v>
      </c>
      <c r="Q1382"/>
    </row>
    <row r="1383" spans="4:17" ht="14.25">
      <c r="D1383" s="24" t="s">
        <v>1551</v>
      </c>
      <c r="E1383" s="96">
        <v>14</v>
      </c>
      <c r="F1383"/>
      <c r="G1383"/>
      <c r="J1383" s="67"/>
      <c r="K1383"/>
      <c r="M1383" t="s">
        <v>98</v>
      </c>
      <c r="Q1383"/>
    </row>
    <row r="1384" spans="4:17" ht="14.25">
      <c r="D1384" s="24" t="s">
        <v>1552</v>
      </c>
      <c r="E1384" s="96">
        <v>14</v>
      </c>
      <c r="F1384"/>
      <c r="G1384"/>
      <c r="J1384" s="67"/>
      <c r="K1384"/>
      <c r="M1384" t="s">
        <v>98</v>
      </c>
      <c r="Q1384"/>
    </row>
    <row r="1385" spans="4:17" ht="14.25">
      <c r="D1385" s="24" t="s">
        <v>1553</v>
      </c>
      <c r="E1385" s="96">
        <v>14</v>
      </c>
      <c r="F1385"/>
      <c r="G1385"/>
      <c r="J1385" s="67"/>
      <c r="K1385"/>
      <c r="M1385" t="s">
        <v>98</v>
      </c>
      <c r="Q1385"/>
    </row>
    <row r="1386" spans="4:17" ht="14.25">
      <c r="D1386" s="24" t="s">
        <v>1554</v>
      </c>
      <c r="E1386" s="96">
        <v>14</v>
      </c>
      <c r="F1386"/>
      <c r="G1386"/>
      <c r="J1386" s="67"/>
      <c r="K1386"/>
      <c r="M1386" t="s">
        <v>98</v>
      </c>
      <c r="Q1386"/>
    </row>
    <row r="1387" spans="4:17" ht="14.25">
      <c r="D1387" s="24" t="s">
        <v>1555</v>
      </c>
      <c r="E1387" s="96">
        <v>14</v>
      </c>
      <c r="F1387"/>
      <c r="G1387"/>
      <c r="J1387" s="67"/>
      <c r="K1387"/>
      <c r="M1387" t="s">
        <v>98</v>
      </c>
      <c r="Q1387"/>
    </row>
    <row r="1388" spans="4:17" ht="14.25">
      <c r="D1388" s="24" t="s">
        <v>1556</v>
      </c>
      <c r="E1388" s="96">
        <v>14</v>
      </c>
      <c r="F1388"/>
      <c r="G1388"/>
      <c r="J1388" s="67"/>
      <c r="K1388"/>
      <c r="M1388" t="s">
        <v>98</v>
      </c>
      <c r="Q1388"/>
    </row>
    <row r="1389" spans="4:17" ht="14.25">
      <c r="D1389" s="24" t="s">
        <v>1557</v>
      </c>
      <c r="E1389" s="96">
        <v>14</v>
      </c>
      <c r="F1389"/>
      <c r="G1389"/>
      <c r="J1389" s="67"/>
      <c r="K1389"/>
      <c r="M1389" t="s">
        <v>98</v>
      </c>
      <c r="Q1389"/>
    </row>
    <row r="1390" spans="4:17" ht="14.25">
      <c r="D1390" s="24" t="s">
        <v>1558</v>
      </c>
      <c r="E1390" s="96">
        <v>14</v>
      </c>
      <c r="F1390"/>
      <c r="G1390"/>
      <c r="J1390" s="67"/>
      <c r="K1390"/>
      <c r="M1390" t="s">
        <v>98</v>
      </c>
      <c r="Q1390"/>
    </row>
    <row r="1391" spans="4:17" ht="14.25">
      <c r="D1391" s="24" t="s">
        <v>1559</v>
      </c>
      <c r="E1391" s="96">
        <v>14</v>
      </c>
      <c r="F1391"/>
      <c r="G1391"/>
      <c r="J1391" s="67"/>
      <c r="K1391"/>
      <c r="M1391" t="s">
        <v>98</v>
      </c>
      <c r="Q1391"/>
    </row>
    <row r="1392" spans="4:17" ht="14.25">
      <c r="D1392" s="24" t="s">
        <v>1560</v>
      </c>
      <c r="E1392" s="96">
        <v>14</v>
      </c>
      <c r="F1392"/>
      <c r="G1392"/>
      <c r="J1392" s="67"/>
      <c r="K1392"/>
      <c r="M1392" t="s">
        <v>98</v>
      </c>
      <c r="Q1392"/>
    </row>
    <row r="1393" spans="4:17" ht="14.25">
      <c r="D1393" s="24" t="s">
        <v>1561</v>
      </c>
      <c r="E1393" s="96">
        <v>14</v>
      </c>
      <c r="F1393"/>
      <c r="G1393"/>
      <c r="J1393" s="67"/>
      <c r="K1393"/>
      <c r="M1393" t="s">
        <v>98</v>
      </c>
      <c r="Q1393"/>
    </row>
    <row r="1394" spans="4:17" ht="14.25">
      <c r="D1394" s="24" t="s">
        <v>1562</v>
      </c>
      <c r="E1394" s="96">
        <v>14</v>
      </c>
      <c r="F1394"/>
      <c r="G1394"/>
      <c r="J1394" s="67"/>
      <c r="K1394"/>
      <c r="M1394" t="s">
        <v>98</v>
      </c>
      <c r="Q1394"/>
    </row>
    <row r="1395" spans="4:17" ht="14.25">
      <c r="D1395" s="24" t="s">
        <v>1563</v>
      </c>
      <c r="E1395" s="96">
        <v>14</v>
      </c>
      <c r="F1395"/>
      <c r="G1395"/>
      <c r="J1395" s="67"/>
      <c r="K1395"/>
      <c r="M1395" t="s">
        <v>98</v>
      </c>
      <c r="Q1395"/>
    </row>
    <row r="1396" spans="4:17" ht="14.25">
      <c r="D1396" s="24" t="s">
        <v>1564</v>
      </c>
      <c r="E1396" s="96">
        <v>14</v>
      </c>
      <c r="F1396"/>
      <c r="G1396"/>
      <c r="J1396" s="67"/>
      <c r="K1396"/>
      <c r="M1396" t="s">
        <v>98</v>
      </c>
      <c r="Q1396"/>
    </row>
    <row r="1397" spans="4:17" ht="14.25">
      <c r="D1397" s="24" t="s">
        <v>1536</v>
      </c>
      <c r="E1397" s="96">
        <v>14</v>
      </c>
      <c r="F1397"/>
      <c r="G1397"/>
      <c r="J1397" s="67"/>
      <c r="K1397"/>
      <c r="M1397" t="s">
        <v>98</v>
      </c>
      <c r="Q1397"/>
    </row>
    <row r="1398" spans="4:17" ht="14.25">
      <c r="D1398" s="24" t="s">
        <v>1565</v>
      </c>
      <c r="E1398" s="96">
        <v>14</v>
      </c>
      <c r="F1398"/>
      <c r="G1398"/>
      <c r="J1398" s="67"/>
      <c r="K1398"/>
      <c r="M1398" t="s">
        <v>98</v>
      </c>
      <c r="Q1398"/>
    </row>
    <row r="1399" spans="4:17" ht="14.25">
      <c r="D1399" s="24" t="s">
        <v>1566</v>
      </c>
      <c r="E1399" s="96">
        <v>14</v>
      </c>
      <c r="F1399"/>
      <c r="G1399"/>
      <c r="J1399" s="67"/>
      <c r="K1399"/>
      <c r="M1399" t="s">
        <v>98</v>
      </c>
      <c r="Q1399"/>
    </row>
    <row r="1400" spans="4:17" ht="14.25">
      <c r="D1400" s="24" t="s">
        <v>1567</v>
      </c>
      <c r="E1400" s="96">
        <v>14</v>
      </c>
      <c r="F1400"/>
      <c r="G1400"/>
      <c r="J1400" s="67"/>
      <c r="K1400"/>
      <c r="M1400" t="s">
        <v>98</v>
      </c>
      <c r="Q1400"/>
    </row>
    <row r="1401" spans="4:17" ht="14.25">
      <c r="D1401" s="24" t="s">
        <v>1568</v>
      </c>
      <c r="E1401" s="96">
        <v>14</v>
      </c>
      <c r="F1401"/>
      <c r="G1401"/>
      <c r="J1401" s="67"/>
      <c r="K1401"/>
      <c r="M1401" t="s">
        <v>98</v>
      </c>
      <c r="Q1401"/>
    </row>
    <row r="1402" spans="4:17" ht="14.25">
      <c r="D1402" s="24" t="s">
        <v>1569</v>
      </c>
      <c r="E1402" s="96">
        <v>14</v>
      </c>
      <c r="F1402"/>
      <c r="G1402"/>
      <c r="J1402" s="67"/>
      <c r="K1402"/>
      <c r="M1402" t="s">
        <v>98</v>
      </c>
      <c r="Q1402"/>
    </row>
    <row r="1403" spans="4:17" ht="14.25">
      <c r="D1403" s="24" t="s">
        <v>1570</v>
      </c>
      <c r="E1403" s="96">
        <v>14</v>
      </c>
      <c r="F1403"/>
      <c r="G1403"/>
      <c r="J1403" s="67"/>
      <c r="K1403"/>
      <c r="M1403" t="s">
        <v>98</v>
      </c>
      <c r="Q1403"/>
    </row>
    <row r="1404" spans="4:17" ht="14.25">
      <c r="D1404" s="24" t="s">
        <v>1571</v>
      </c>
      <c r="E1404" s="96">
        <v>13</v>
      </c>
      <c r="F1404"/>
      <c r="G1404"/>
      <c r="J1404" s="67"/>
      <c r="K1404"/>
      <c r="M1404" t="s">
        <v>98</v>
      </c>
      <c r="Q1404"/>
    </row>
    <row r="1405" spans="4:17" ht="14.25">
      <c r="D1405" s="24" t="s">
        <v>1572</v>
      </c>
      <c r="E1405" s="96">
        <v>13</v>
      </c>
      <c r="F1405"/>
      <c r="G1405"/>
      <c r="J1405" s="67"/>
      <c r="K1405"/>
      <c r="M1405" t="s">
        <v>98</v>
      </c>
      <c r="Q1405"/>
    </row>
    <row r="1406" spans="4:17" ht="14.25">
      <c r="D1406" s="24" t="s">
        <v>1573</v>
      </c>
      <c r="E1406" s="96">
        <v>13</v>
      </c>
      <c r="F1406"/>
      <c r="G1406"/>
      <c r="J1406" s="67"/>
      <c r="K1406"/>
      <c r="M1406" t="s">
        <v>98</v>
      </c>
      <c r="Q1406"/>
    </row>
    <row r="1407" spans="4:17" ht="14.25">
      <c r="D1407" s="24" t="s">
        <v>1574</v>
      </c>
      <c r="E1407" s="96">
        <v>13</v>
      </c>
      <c r="F1407"/>
      <c r="G1407"/>
      <c r="J1407" s="67"/>
      <c r="K1407"/>
      <c r="M1407" t="s">
        <v>98</v>
      </c>
      <c r="Q1407"/>
    </row>
    <row r="1408" spans="4:17" ht="14.25">
      <c r="D1408" s="24" t="s">
        <v>1575</v>
      </c>
      <c r="E1408" s="96">
        <v>13</v>
      </c>
      <c r="F1408"/>
      <c r="G1408"/>
      <c r="J1408" s="67"/>
      <c r="K1408"/>
      <c r="M1408" t="s">
        <v>98</v>
      </c>
      <c r="Q1408"/>
    </row>
    <row r="1409" spans="4:17" ht="14.25">
      <c r="D1409" s="24" t="s">
        <v>1576</v>
      </c>
      <c r="E1409" s="96">
        <v>13</v>
      </c>
      <c r="F1409"/>
      <c r="G1409"/>
      <c r="J1409" s="67"/>
      <c r="K1409"/>
      <c r="M1409" t="s">
        <v>98</v>
      </c>
      <c r="Q1409"/>
    </row>
    <row r="1410" spans="4:17" ht="14.25">
      <c r="D1410" s="24" t="s">
        <v>1577</v>
      </c>
      <c r="E1410" s="96">
        <v>13</v>
      </c>
      <c r="F1410"/>
      <c r="G1410"/>
      <c r="J1410" s="67"/>
      <c r="K1410"/>
      <c r="M1410" t="s">
        <v>98</v>
      </c>
      <c r="Q1410"/>
    </row>
    <row r="1411" spans="4:17" ht="14.25">
      <c r="D1411" s="24" t="s">
        <v>1578</v>
      </c>
      <c r="E1411" s="96">
        <v>13</v>
      </c>
      <c r="F1411"/>
      <c r="G1411"/>
      <c r="J1411" s="67"/>
      <c r="K1411"/>
      <c r="M1411" t="s">
        <v>98</v>
      </c>
      <c r="Q1411"/>
    </row>
    <row r="1412" spans="4:17" ht="14.25">
      <c r="D1412" s="24" t="s">
        <v>1579</v>
      </c>
      <c r="E1412" s="96">
        <v>13</v>
      </c>
      <c r="F1412"/>
      <c r="G1412"/>
      <c r="J1412" s="67"/>
      <c r="K1412"/>
      <c r="M1412" t="s">
        <v>98</v>
      </c>
      <c r="Q1412"/>
    </row>
    <row r="1413" spans="4:17" ht="14.25">
      <c r="D1413" s="24" t="s">
        <v>1580</v>
      </c>
      <c r="E1413" s="96">
        <v>13</v>
      </c>
      <c r="F1413"/>
      <c r="G1413"/>
      <c r="J1413" s="67"/>
      <c r="K1413"/>
      <c r="M1413" t="s">
        <v>98</v>
      </c>
      <c r="Q1413"/>
    </row>
    <row r="1414" spans="4:17" ht="14.25">
      <c r="D1414" s="24" t="s">
        <v>1581</v>
      </c>
      <c r="E1414" s="96">
        <v>13</v>
      </c>
      <c r="F1414"/>
      <c r="G1414"/>
      <c r="J1414" s="67"/>
      <c r="K1414"/>
      <c r="M1414" t="s">
        <v>98</v>
      </c>
      <c r="Q1414"/>
    </row>
    <row r="1415" spans="4:17" ht="14.25">
      <c r="D1415" s="24" t="s">
        <v>1582</v>
      </c>
      <c r="E1415" s="96">
        <v>13</v>
      </c>
      <c r="F1415"/>
      <c r="G1415"/>
      <c r="J1415" s="67"/>
      <c r="K1415"/>
      <c r="M1415" t="s">
        <v>98</v>
      </c>
      <c r="Q1415"/>
    </row>
    <row r="1416" spans="4:17" ht="14.25">
      <c r="D1416" s="24" t="s">
        <v>1583</v>
      </c>
      <c r="E1416" s="96">
        <v>13</v>
      </c>
      <c r="F1416"/>
      <c r="G1416"/>
      <c r="J1416" s="67"/>
      <c r="K1416"/>
      <c r="M1416" t="s">
        <v>98</v>
      </c>
      <c r="Q1416"/>
    </row>
    <row r="1417" spans="4:17" ht="14.25">
      <c r="D1417" s="24" t="s">
        <v>1584</v>
      </c>
      <c r="E1417" s="96">
        <v>12</v>
      </c>
      <c r="F1417"/>
      <c r="G1417"/>
      <c r="J1417" s="67"/>
      <c r="K1417"/>
      <c r="M1417" t="s">
        <v>98</v>
      </c>
      <c r="Q1417"/>
    </row>
    <row r="1418" spans="4:17" ht="14.25">
      <c r="D1418" s="24" t="s">
        <v>1585</v>
      </c>
      <c r="E1418" s="96">
        <v>12</v>
      </c>
      <c r="F1418"/>
      <c r="G1418"/>
      <c r="J1418" s="67"/>
      <c r="K1418"/>
      <c r="M1418" t="s">
        <v>98</v>
      </c>
      <c r="Q1418"/>
    </row>
    <row r="1419" spans="4:17" ht="14.25">
      <c r="D1419" s="24" t="s">
        <v>1586</v>
      </c>
      <c r="E1419" s="96">
        <v>12</v>
      </c>
      <c r="F1419"/>
      <c r="G1419"/>
      <c r="J1419" s="67"/>
      <c r="K1419"/>
      <c r="M1419" t="s">
        <v>98</v>
      </c>
      <c r="Q1419"/>
    </row>
    <row r="1420" spans="4:17" ht="14.25">
      <c r="D1420" s="24" t="s">
        <v>1587</v>
      </c>
      <c r="E1420" s="96">
        <v>12</v>
      </c>
      <c r="F1420"/>
      <c r="G1420"/>
      <c r="J1420" s="67"/>
      <c r="K1420"/>
      <c r="M1420" t="s">
        <v>98</v>
      </c>
      <c r="Q1420"/>
    </row>
    <row r="1421" spans="4:17" ht="14.25">
      <c r="D1421" s="24" t="s">
        <v>1588</v>
      </c>
      <c r="E1421" s="96">
        <v>12</v>
      </c>
      <c r="F1421"/>
      <c r="G1421"/>
      <c r="J1421" s="67"/>
      <c r="K1421"/>
      <c r="M1421" t="s">
        <v>98</v>
      </c>
      <c r="Q1421"/>
    </row>
    <row r="1422" spans="4:17" ht="14.25">
      <c r="D1422" s="24" t="s">
        <v>1589</v>
      </c>
      <c r="E1422" s="96">
        <v>12</v>
      </c>
      <c r="F1422"/>
      <c r="G1422"/>
      <c r="J1422" s="67"/>
      <c r="K1422"/>
      <c r="M1422" t="s">
        <v>98</v>
      </c>
      <c r="Q1422"/>
    </row>
    <row r="1423" spans="4:17" ht="14.25">
      <c r="D1423" s="24" t="s">
        <v>1590</v>
      </c>
      <c r="E1423" s="96">
        <v>12</v>
      </c>
      <c r="F1423"/>
      <c r="G1423"/>
      <c r="J1423" s="67"/>
      <c r="K1423"/>
      <c r="M1423" t="s">
        <v>98</v>
      </c>
      <c r="Q1423"/>
    </row>
    <row r="1424" spans="4:17" ht="14.25">
      <c r="D1424" s="24" t="s">
        <v>1591</v>
      </c>
      <c r="E1424" s="96">
        <v>12</v>
      </c>
      <c r="F1424"/>
      <c r="G1424"/>
      <c r="J1424" s="67"/>
      <c r="K1424"/>
      <c r="M1424" t="s">
        <v>98</v>
      </c>
      <c r="Q1424"/>
    </row>
    <row r="1425" spans="4:17" ht="14.25">
      <c r="D1425" s="24" t="s">
        <v>1592</v>
      </c>
      <c r="E1425" s="96">
        <v>12</v>
      </c>
      <c r="F1425"/>
      <c r="G1425"/>
      <c r="J1425" s="67"/>
      <c r="K1425"/>
      <c r="M1425" t="s">
        <v>98</v>
      </c>
      <c r="Q1425"/>
    </row>
    <row r="1426" spans="4:17" ht="14.25">
      <c r="D1426" s="24" t="s">
        <v>1593</v>
      </c>
      <c r="E1426" s="96">
        <v>12</v>
      </c>
      <c r="F1426"/>
      <c r="G1426"/>
      <c r="J1426" s="67"/>
      <c r="K1426"/>
      <c r="M1426" t="s">
        <v>98</v>
      </c>
      <c r="Q1426"/>
    </row>
    <row r="1427" spans="4:17" ht="14.25">
      <c r="D1427" s="24" t="s">
        <v>1594</v>
      </c>
      <c r="E1427" s="96">
        <v>12</v>
      </c>
      <c r="F1427"/>
      <c r="G1427"/>
      <c r="J1427" s="67"/>
      <c r="K1427"/>
      <c r="M1427" t="s">
        <v>98</v>
      </c>
      <c r="Q1427"/>
    </row>
    <row r="1428" spans="4:17" ht="14.25">
      <c r="D1428" s="24" t="s">
        <v>1578</v>
      </c>
      <c r="E1428" s="96">
        <v>13</v>
      </c>
      <c r="F1428"/>
      <c r="G1428"/>
      <c r="J1428" s="67"/>
      <c r="K1428"/>
      <c r="M1428" t="s">
        <v>98</v>
      </c>
      <c r="Q1428"/>
    </row>
    <row r="1429" spans="4:17" ht="14.25">
      <c r="D1429" s="24" t="s">
        <v>1579</v>
      </c>
      <c r="E1429" s="96">
        <v>13</v>
      </c>
      <c r="F1429"/>
      <c r="G1429"/>
      <c r="J1429" s="67"/>
      <c r="K1429"/>
      <c r="M1429" t="s">
        <v>98</v>
      </c>
      <c r="Q1429"/>
    </row>
    <row r="1430" spans="4:17" ht="14.25">
      <c r="D1430" s="24" t="s">
        <v>1580</v>
      </c>
      <c r="E1430" s="96">
        <v>13</v>
      </c>
      <c r="F1430"/>
      <c r="G1430"/>
      <c r="J1430" s="67"/>
      <c r="K1430"/>
      <c r="M1430" t="s">
        <v>98</v>
      </c>
      <c r="Q1430"/>
    </row>
    <row r="1431" spans="4:17" ht="14.25">
      <c r="D1431" s="24" t="s">
        <v>1581</v>
      </c>
      <c r="E1431" s="96">
        <v>13</v>
      </c>
      <c r="F1431"/>
      <c r="G1431"/>
      <c r="J1431" s="67"/>
      <c r="K1431"/>
      <c r="M1431" t="s">
        <v>98</v>
      </c>
      <c r="Q1431"/>
    </row>
    <row r="1432" spans="4:17" ht="14.25">
      <c r="D1432" s="24" t="s">
        <v>1582</v>
      </c>
      <c r="E1432" s="96">
        <v>13</v>
      </c>
      <c r="F1432"/>
      <c r="G1432"/>
      <c r="J1432" s="67"/>
      <c r="K1432"/>
      <c r="M1432" t="s">
        <v>98</v>
      </c>
      <c r="Q1432"/>
    </row>
    <row r="1433" spans="4:17" ht="14.25">
      <c r="D1433" s="24" t="s">
        <v>1583</v>
      </c>
      <c r="E1433" s="96">
        <v>13</v>
      </c>
      <c r="F1433"/>
      <c r="G1433"/>
      <c r="J1433" s="67"/>
      <c r="K1433"/>
      <c r="M1433" t="s">
        <v>98</v>
      </c>
      <c r="Q1433"/>
    </row>
    <row r="1434" spans="4:17" ht="14.25">
      <c r="D1434" s="24" t="s">
        <v>1584</v>
      </c>
      <c r="E1434" s="96">
        <v>12</v>
      </c>
      <c r="F1434"/>
      <c r="G1434"/>
      <c r="J1434" s="67"/>
      <c r="K1434"/>
      <c r="M1434" t="s">
        <v>98</v>
      </c>
      <c r="Q1434"/>
    </row>
    <row r="1435" spans="4:17" ht="14.25">
      <c r="D1435" s="24" t="s">
        <v>1585</v>
      </c>
      <c r="E1435" s="96">
        <v>12</v>
      </c>
      <c r="F1435"/>
      <c r="G1435"/>
      <c r="J1435" s="67"/>
      <c r="K1435"/>
      <c r="M1435" t="s">
        <v>98</v>
      </c>
      <c r="Q1435"/>
    </row>
    <row r="1436" spans="4:17" ht="14.25">
      <c r="D1436" s="24" t="s">
        <v>1586</v>
      </c>
      <c r="E1436" s="96">
        <v>12</v>
      </c>
      <c r="F1436"/>
      <c r="G1436"/>
      <c r="J1436" s="67"/>
      <c r="K1436"/>
      <c r="M1436" t="s">
        <v>98</v>
      </c>
      <c r="Q1436"/>
    </row>
    <row r="1437" spans="4:17" ht="14.25">
      <c r="D1437" s="24" t="s">
        <v>1587</v>
      </c>
      <c r="E1437" s="96">
        <v>12</v>
      </c>
      <c r="F1437"/>
      <c r="G1437"/>
      <c r="J1437" s="67"/>
      <c r="K1437"/>
      <c r="M1437" t="s">
        <v>98</v>
      </c>
      <c r="Q1437"/>
    </row>
    <row r="1438" spans="4:17" ht="14.25">
      <c r="D1438" s="24" t="s">
        <v>1588</v>
      </c>
      <c r="E1438" s="96">
        <v>12</v>
      </c>
      <c r="F1438"/>
      <c r="G1438"/>
      <c r="J1438" s="67"/>
      <c r="K1438"/>
      <c r="M1438" t="s">
        <v>98</v>
      </c>
      <c r="Q1438"/>
    </row>
    <row r="1439" spans="4:17" ht="14.25">
      <c r="D1439" s="24" t="s">
        <v>1589</v>
      </c>
      <c r="E1439" s="96">
        <v>12</v>
      </c>
      <c r="F1439"/>
      <c r="G1439"/>
      <c r="J1439" s="67"/>
      <c r="K1439"/>
      <c r="M1439" t="s">
        <v>98</v>
      </c>
      <c r="Q1439"/>
    </row>
    <row r="1440" spans="4:17" ht="14.25">
      <c r="D1440" s="24" t="s">
        <v>1590</v>
      </c>
      <c r="E1440" s="96">
        <v>12</v>
      </c>
      <c r="F1440"/>
      <c r="G1440"/>
      <c r="J1440" s="67"/>
      <c r="K1440"/>
      <c r="M1440" t="s">
        <v>98</v>
      </c>
      <c r="Q1440"/>
    </row>
    <row r="1441" spans="4:17" ht="14.25">
      <c r="D1441" s="24" t="s">
        <v>1591</v>
      </c>
      <c r="E1441" s="96">
        <v>12</v>
      </c>
      <c r="F1441"/>
      <c r="G1441"/>
      <c r="J1441" s="67"/>
      <c r="K1441"/>
      <c r="M1441" t="s">
        <v>98</v>
      </c>
      <c r="Q1441"/>
    </row>
    <row r="1442" spans="4:17" ht="14.25">
      <c r="D1442" s="24" t="s">
        <v>1592</v>
      </c>
      <c r="E1442" s="96">
        <v>12</v>
      </c>
      <c r="F1442"/>
      <c r="G1442"/>
      <c r="J1442" s="67"/>
      <c r="K1442"/>
      <c r="M1442" t="s">
        <v>98</v>
      </c>
      <c r="Q1442"/>
    </row>
    <row r="1443" spans="4:17" ht="14.25">
      <c r="D1443" s="24" t="s">
        <v>1593</v>
      </c>
      <c r="E1443" s="96">
        <v>12</v>
      </c>
      <c r="F1443"/>
      <c r="G1443"/>
      <c r="J1443" s="67"/>
      <c r="K1443"/>
      <c r="M1443" t="s">
        <v>98</v>
      </c>
      <c r="Q1443"/>
    </row>
    <row r="1444" spans="4:17" ht="14.25">
      <c r="D1444" s="24" t="s">
        <v>1594</v>
      </c>
      <c r="E1444" s="96">
        <v>12</v>
      </c>
      <c r="F1444"/>
      <c r="G1444"/>
      <c r="J1444" s="67"/>
      <c r="K1444"/>
      <c r="M1444" t="s">
        <v>98</v>
      </c>
      <c r="Q1444"/>
    </row>
    <row r="1445" spans="4:17" ht="14.25">
      <c r="D1445" s="24" t="s">
        <v>1595</v>
      </c>
      <c r="E1445" s="96">
        <v>12</v>
      </c>
      <c r="F1445"/>
      <c r="G1445"/>
      <c r="J1445" s="67"/>
      <c r="K1445"/>
      <c r="M1445" t="s">
        <v>98</v>
      </c>
      <c r="Q1445"/>
    </row>
    <row r="1446" spans="4:17" ht="14.25">
      <c r="D1446" s="24" t="s">
        <v>1596</v>
      </c>
      <c r="E1446" s="96">
        <v>12</v>
      </c>
      <c r="F1446"/>
      <c r="G1446"/>
      <c r="J1446" s="67"/>
      <c r="K1446"/>
      <c r="M1446" t="s">
        <v>98</v>
      </c>
      <c r="Q1446"/>
    </row>
    <row r="1447" spans="4:17" ht="14.25">
      <c r="D1447" s="24" t="s">
        <v>1597</v>
      </c>
      <c r="E1447" s="96">
        <v>12</v>
      </c>
      <c r="F1447"/>
      <c r="G1447"/>
      <c r="J1447" s="67"/>
      <c r="K1447"/>
      <c r="M1447" t="s">
        <v>98</v>
      </c>
      <c r="Q1447"/>
    </row>
    <row r="1448" spans="4:17" ht="14.25">
      <c r="D1448" s="24" t="s">
        <v>1598</v>
      </c>
      <c r="E1448" s="96">
        <v>12</v>
      </c>
      <c r="F1448"/>
      <c r="G1448"/>
      <c r="J1448" s="67"/>
      <c r="K1448"/>
      <c r="M1448" t="s">
        <v>98</v>
      </c>
      <c r="Q1448"/>
    </row>
    <row r="1449" spans="4:17" ht="14.25">
      <c r="D1449" s="24" t="s">
        <v>1599</v>
      </c>
      <c r="E1449" s="96">
        <v>12</v>
      </c>
      <c r="F1449"/>
      <c r="G1449"/>
      <c r="J1449" s="67"/>
      <c r="K1449"/>
      <c r="M1449" t="s">
        <v>98</v>
      </c>
      <c r="Q1449"/>
    </row>
    <row r="1450" spans="4:17" ht="14.25">
      <c r="D1450" s="24" t="s">
        <v>1600</v>
      </c>
      <c r="E1450" s="96">
        <v>12</v>
      </c>
      <c r="F1450"/>
      <c r="G1450"/>
      <c r="J1450" s="67"/>
      <c r="K1450"/>
      <c r="M1450" t="s">
        <v>98</v>
      </c>
      <c r="Q1450"/>
    </row>
    <row r="1451" spans="4:17" ht="14.25">
      <c r="D1451" s="24" t="s">
        <v>1601</v>
      </c>
      <c r="E1451" s="96">
        <v>12</v>
      </c>
      <c r="F1451"/>
      <c r="G1451"/>
      <c r="J1451" s="67"/>
      <c r="K1451"/>
      <c r="M1451" t="s">
        <v>98</v>
      </c>
      <c r="Q1451"/>
    </row>
    <row r="1452" spans="4:17" ht="14.25">
      <c r="D1452" s="24" t="s">
        <v>1602</v>
      </c>
      <c r="E1452" s="96">
        <v>12</v>
      </c>
      <c r="F1452"/>
      <c r="G1452"/>
      <c r="J1452" s="67"/>
      <c r="K1452"/>
      <c r="M1452" t="s">
        <v>98</v>
      </c>
      <c r="Q1452"/>
    </row>
    <row r="1453" spans="4:17" ht="14.25">
      <c r="D1453" s="24" t="s">
        <v>1603</v>
      </c>
      <c r="E1453" s="96">
        <v>12</v>
      </c>
      <c r="F1453"/>
      <c r="G1453"/>
      <c r="J1453" s="67"/>
      <c r="K1453"/>
      <c r="M1453" t="s">
        <v>98</v>
      </c>
      <c r="Q1453"/>
    </row>
    <row r="1454" spans="4:17" ht="14.25">
      <c r="D1454" s="24" t="s">
        <v>1604</v>
      </c>
      <c r="E1454" s="96">
        <v>12</v>
      </c>
      <c r="F1454"/>
      <c r="G1454"/>
      <c r="J1454" s="67"/>
      <c r="K1454"/>
      <c r="M1454" t="s">
        <v>98</v>
      </c>
      <c r="Q1454"/>
    </row>
    <row r="1455" spans="4:17" ht="14.25">
      <c r="D1455" s="24" t="s">
        <v>1605</v>
      </c>
      <c r="E1455" s="96">
        <v>12</v>
      </c>
      <c r="F1455"/>
      <c r="G1455"/>
      <c r="J1455" s="67"/>
      <c r="K1455"/>
      <c r="M1455" t="s">
        <v>98</v>
      </c>
      <c r="Q1455"/>
    </row>
    <row r="1456" spans="4:17" ht="14.25">
      <c r="D1456" s="24" t="s">
        <v>1606</v>
      </c>
      <c r="E1456" s="96">
        <v>12</v>
      </c>
      <c r="F1456"/>
      <c r="G1456"/>
      <c r="J1456" s="67"/>
      <c r="K1456"/>
      <c r="M1456" t="s">
        <v>98</v>
      </c>
      <c r="Q1456"/>
    </row>
    <row r="1457" spans="4:17" ht="14.25">
      <c r="D1457" s="24" t="s">
        <v>1607</v>
      </c>
      <c r="E1457" s="96">
        <v>12</v>
      </c>
      <c r="F1457"/>
      <c r="G1457"/>
      <c r="J1457" s="67"/>
      <c r="K1457"/>
      <c r="M1457" t="s">
        <v>98</v>
      </c>
      <c r="Q1457"/>
    </row>
    <row r="1458" spans="4:17" ht="14.25">
      <c r="D1458" s="24" t="s">
        <v>1608</v>
      </c>
      <c r="E1458" s="96">
        <v>12</v>
      </c>
      <c r="F1458"/>
      <c r="G1458"/>
      <c r="J1458" s="67"/>
      <c r="K1458"/>
      <c r="M1458" t="s">
        <v>98</v>
      </c>
      <c r="Q1458"/>
    </row>
    <row r="1459" spans="4:17" ht="14.25">
      <c r="D1459" s="24" t="s">
        <v>1609</v>
      </c>
      <c r="E1459" s="96">
        <v>12</v>
      </c>
      <c r="F1459"/>
      <c r="G1459"/>
      <c r="J1459" s="67"/>
      <c r="K1459"/>
      <c r="M1459" t="s">
        <v>98</v>
      </c>
      <c r="Q1459"/>
    </row>
    <row r="1460" spans="4:17" ht="14.25">
      <c r="D1460" s="24" t="s">
        <v>1610</v>
      </c>
      <c r="E1460" s="96">
        <v>12</v>
      </c>
      <c r="F1460"/>
      <c r="G1460"/>
      <c r="J1460" s="67"/>
      <c r="K1460"/>
      <c r="M1460" t="s">
        <v>98</v>
      </c>
      <c r="Q1460"/>
    </row>
    <row r="1461" spans="4:17" ht="14.25">
      <c r="D1461" s="24" t="s">
        <v>1611</v>
      </c>
      <c r="E1461" s="96">
        <v>12</v>
      </c>
      <c r="F1461"/>
      <c r="G1461"/>
      <c r="J1461" s="67"/>
      <c r="K1461"/>
      <c r="M1461" t="s">
        <v>98</v>
      </c>
      <c r="Q1461"/>
    </row>
    <row r="1462" spans="4:17" ht="14.25">
      <c r="D1462" s="24" t="s">
        <v>1612</v>
      </c>
      <c r="E1462" s="96">
        <v>12</v>
      </c>
      <c r="F1462"/>
      <c r="G1462"/>
      <c r="J1462" s="67"/>
      <c r="K1462"/>
      <c r="M1462" t="s">
        <v>98</v>
      </c>
      <c r="Q1462"/>
    </row>
    <row r="1463" spans="4:17" ht="14.25">
      <c r="D1463" s="24" t="s">
        <v>1613</v>
      </c>
      <c r="E1463" s="96">
        <v>12</v>
      </c>
      <c r="F1463"/>
      <c r="G1463"/>
      <c r="J1463" s="67"/>
      <c r="K1463"/>
      <c r="M1463" t="s">
        <v>98</v>
      </c>
      <c r="Q1463"/>
    </row>
    <row r="1464" spans="4:17" ht="14.25">
      <c r="D1464" s="96" t="s">
        <v>1614</v>
      </c>
      <c r="E1464" s="96">
        <v>12</v>
      </c>
      <c r="F1464"/>
      <c r="G1464"/>
      <c r="J1464" s="67"/>
      <c r="K1464"/>
      <c r="Q1464"/>
    </row>
    <row r="1465" spans="4:17" ht="14.25">
      <c r="D1465" s="24" t="s">
        <v>1615</v>
      </c>
      <c r="E1465" s="96">
        <v>11</v>
      </c>
      <c r="F1465"/>
      <c r="G1465"/>
      <c r="J1465" s="67"/>
      <c r="K1465"/>
      <c r="M1465" t="s">
        <v>98</v>
      </c>
      <c r="Q1465"/>
    </row>
    <row r="1466" spans="4:17" ht="14.25">
      <c r="D1466" s="24" t="s">
        <v>1616</v>
      </c>
      <c r="E1466" s="96">
        <v>11</v>
      </c>
      <c r="F1466"/>
      <c r="G1466"/>
      <c r="J1466" s="67"/>
      <c r="K1466"/>
      <c r="M1466" t="s">
        <v>98</v>
      </c>
      <c r="Q1466"/>
    </row>
    <row r="1467" spans="4:17" ht="14.25">
      <c r="D1467" s="24" t="s">
        <v>1617</v>
      </c>
      <c r="E1467" s="96">
        <v>11</v>
      </c>
      <c r="F1467"/>
      <c r="G1467"/>
      <c r="J1467" s="67"/>
      <c r="K1467"/>
      <c r="M1467" t="s">
        <v>98</v>
      </c>
      <c r="Q1467"/>
    </row>
    <row r="1468" spans="4:17" ht="14.25">
      <c r="D1468" s="24" t="s">
        <v>1618</v>
      </c>
      <c r="E1468" s="96">
        <v>11</v>
      </c>
      <c r="F1468"/>
      <c r="G1468"/>
      <c r="J1468" s="67"/>
      <c r="K1468"/>
      <c r="M1468" t="s">
        <v>98</v>
      </c>
      <c r="Q1468"/>
    </row>
    <row r="1469" spans="4:17" ht="14.25">
      <c r="D1469" s="24" t="s">
        <v>1619</v>
      </c>
      <c r="E1469" s="96">
        <v>11</v>
      </c>
      <c r="F1469"/>
      <c r="G1469"/>
      <c r="J1469" s="67"/>
      <c r="K1469"/>
      <c r="M1469" t="s">
        <v>98</v>
      </c>
      <c r="Q1469"/>
    </row>
    <row r="1470" spans="4:17" ht="14.25">
      <c r="D1470" s="24" t="s">
        <v>1620</v>
      </c>
      <c r="E1470" s="96">
        <v>11</v>
      </c>
      <c r="F1470"/>
      <c r="G1470"/>
      <c r="J1470" s="67"/>
      <c r="K1470"/>
      <c r="M1470" t="s">
        <v>98</v>
      </c>
      <c r="Q1470"/>
    </row>
    <row r="1471" spans="4:17" ht="14.25">
      <c r="D1471" s="24" t="s">
        <v>1621</v>
      </c>
      <c r="E1471" s="96">
        <v>11</v>
      </c>
      <c r="F1471"/>
      <c r="G1471"/>
      <c r="J1471" s="67"/>
      <c r="K1471"/>
      <c r="M1471" t="s">
        <v>98</v>
      </c>
      <c r="Q1471"/>
    </row>
    <row r="1472" spans="4:17" ht="14.25">
      <c r="D1472" s="24" t="s">
        <v>1622</v>
      </c>
      <c r="E1472" s="96">
        <v>11</v>
      </c>
      <c r="F1472"/>
      <c r="G1472"/>
      <c r="J1472" s="67"/>
      <c r="K1472"/>
      <c r="M1472" t="s">
        <v>98</v>
      </c>
      <c r="Q1472"/>
    </row>
    <row r="1473" spans="4:17" ht="14.25">
      <c r="D1473" s="24" t="s">
        <v>1623</v>
      </c>
      <c r="E1473" s="96">
        <v>11</v>
      </c>
      <c r="F1473"/>
      <c r="G1473"/>
      <c r="J1473" s="67"/>
      <c r="K1473"/>
      <c r="M1473" t="s">
        <v>98</v>
      </c>
      <c r="Q1473"/>
    </row>
    <row r="1474" spans="4:17" ht="14.25">
      <c r="D1474" s="24" t="s">
        <v>1624</v>
      </c>
      <c r="E1474" s="96">
        <v>11</v>
      </c>
      <c r="F1474"/>
      <c r="G1474"/>
      <c r="J1474" s="67"/>
      <c r="K1474"/>
      <c r="M1474" t="s">
        <v>98</v>
      </c>
      <c r="Q1474"/>
    </row>
    <row r="1475" spans="4:17" ht="14.25">
      <c r="D1475" s="24" t="s">
        <v>1625</v>
      </c>
      <c r="E1475" s="96">
        <v>11</v>
      </c>
      <c r="F1475"/>
      <c r="G1475"/>
      <c r="J1475" s="67"/>
      <c r="K1475"/>
      <c r="M1475" t="s">
        <v>98</v>
      </c>
      <c r="Q1475"/>
    </row>
    <row r="1476" spans="4:17" ht="14.25">
      <c r="D1476" s="24" t="s">
        <v>1626</v>
      </c>
      <c r="E1476" s="96">
        <v>11</v>
      </c>
      <c r="F1476"/>
      <c r="G1476"/>
      <c r="J1476" s="67"/>
      <c r="K1476"/>
      <c r="M1476" t="s">
        <v>98</v>
      </c>
      <c r="Q1476"/>
    </row>
    <row r="1477" spans="4:17" ht="14.25">
      <c r="D1477" s="24" t="s">
        <v>1627</v>
      </c>
      <c r="E1477" s="96">
        <v>11</v>
      </c>
      <c r="F1477"/>
      <c r="G1477"/>
      <c r="J1477" s="67"/>
      <c r="K1477"/>
      <c r="M1477" t="s">
        <v>98</v>
      </c>
      <c r="Q1477"/>
    </row>
    <row r="1478" spans="4:17" ht="14.25">
      <c r="D1478" s="24" t="s">
        <v>1628</v>
      </c>
      <c r="E1478" s="96">
        <v>11</v>
      </c>
      <c r="F1478"/>
      <c r="G1478"/>
      <c r="J1478" s="67"/>
      <c r="K1478"/>
      <c r="M1478" t="s">
        <v>98</v>
      </c>
      <c r="Q1478"/>
    </row>
    <row r="1479" spans="4:17" ht="14.25">
      <c r="D1479" s="24" t="s">
        <v>1629</v>
      </c>
      <c r="E1479" s="96">
        <v>11</v>
      </c>
      <c r="F1479"/>
      <c r="G1479"/>
      <c r="J1479" s="67"/>
      <c r="K1479"/>
      <c r="M1479" t="s">
        <v>98</v>
      </c>
      <c r="Q1479"/>
    </row>
    <row r="1480" spans="4:17" ht="14.25">
      <c r="D1480" s="24" t="s">
        <v>1630</v>
      </c>
      <c r="E1480" s="96">
        <v>11</v>
      </c>
      <c r="F1480"/>
      <c r="G1480"/>
      <c r="J1480" s="67"/>
      <c r="K1480"/>
      <c r="M1480" t="s">
        <v>98</v>
      </c>
      <c r="Q1480"/>
    </row>
    <row r="1481" spans="4:17" ht="14.25">
      <c r="D1481" s="24" t="s">
        <v>1631</v>
      </c>
      <c r="E1481" s="96">
        <v>11</v>
      </c>
      <c r="F1481"/>
      <c r="G1481"/>
      <c r="J1481" s="67"/>
      <c r="K1481"/>
      <c r="M1481" t="s">
        <v>98</v>
      </c>
      <c r="Q1481"/>
    </row>
    <row r="1482" spans="4:17" ht="14.25">
      <c r="D1482" s="24" t="s">
        <v>1632</v>
      </c>
      <c r="E1482" s="96">
        <v>11</v>
      </c>
      <c r="F1482"/>
      <c r="G1482"/>
      <c r="J1482" s="67"/>
      <c r="K1482"/>
      <c r="M1482" t="s">
        <v>98</v>
      </c>
      <c r="Q1482"/>
    </row>
    <row r="1483" spans="4:17" ht="14.25">
      <c r="D1483" s="24" t="s">
        <v>1633</v>
      </c>
      <c r="E1483" s="96">
        <v>10</v>
      </c>
      <c r="F1483"/>
      <c r="G1483"/>
      <c r="J1483" s="67"/>
      <c r="K1483"/>
      <c r="M1483" t="s">
        <v>98</v>
      </c>
      <c r="Q1483"/>
    </row>
    <row r="1484" spans="4:17" ht="14.25">
      <c r="D1484" s="24" t="s">
        <v>1634</v>
      </c>
      <c r="E1484" s="96">
        <v>10</v>
      </c>
      <c r="F1484"/>
      <c r="G1484"/>
      <c r="J1484" s="67"/>
      <c r="K1484"/>
      <c r="M1484" t="s">
        <v>98</v>
      </c>
      <c r="Q1484"/>
    </row>
    <row r="1485" spans="4:17" ht="14.25">
      <c r="D1485" s="24" t="s">
        <v>1635</v>
      </c>
      <c r="E1485" s="96">
        <v>10</v>
      </c>
      <c r="F1485"/>
      <c r="G1485"/>
      <c r="J1485" s="67"/>
      <c r="K1485"/>
      <c r="M1485" t="s">
        <v>98</v>
      </c>
      <c r="Q1485"/>
    </row>
    <row r="1486" spans="4:17" ht="14.25">
      <c r="D1486" s="24" t="s">
        <v>1636</v>
      </c>
      <c r="E1486" s="96">
        <v>10</v>
      </c>
      <c r="F1486"/>
      <c r="G1486"/>
      <c r="J1486" s="67"/>
      <c r="K1486"/>
      <c r="M1486" t="s">
        <v>98</v>
      </c>
      <c r="Q1486"/>
    </row>
    <row r="1487" spans="4:17" ht="14.25">
      <c r="D1487" s="24" t="s">
        <v>1637</v>
      </c>
      <c r="E1487" s="96">
        <v>10</v>
      </c>
      <c r="F1487"/>
      <c r="G1487"/>
      <c r="J1487" s="67"/>
      <c r="K1487"/>
      <c r="M1487" t="s">
        <v>98</v>
      </c>
      <c r="Q1487"/>
    </row>
    <row r="1488" spans="4:17" ht="14.25">
      <c r="D1488" s="24" t="s">
        <v>1638</v>
      </c>
      <c r="E1488" s="96">
        <v>10</v>
      </c>
      <c r="F1488"/>
      <c r="G1488"/>
      <c r="J1488" s="67"/>
      <c r="K1488"/>
      <c r="M1488" t="s">
        <v>98</v>
      </c>
      <c r="Q1488"/>
    </row>
    <row r="1489" spans="4:17" ht="14.25">
      <c r="D1489" s="24" t="s">
        <v>1639</v>
      </c>
      <c r="E1489" s="96">
        <v>10</v>
      </c>
      <c r="F1489"/>
      <c r="G1489"/>
      <c r="J1489" s="67"/>
      <c r="K1489"/>
      <c r="M1489" t="s">
        <v>98</v>
      </c>
      <c r="Q1489"/>
    </row>
    <row r="1490" spans="4:17" ht="14.25">
      <c r="D1490" s="24" t="s">
        <v>1640</v>
      </c>
      <c r="E1490" s="96">
        <v>10</v>
      </c>
      <c r="F1490"/>
      <c r="G1490"/>
      <c r="J1490" s="67"/>
      <c r="K1490"/>
      <c r="M1490" t="s">
        <v>98</v>
      </c>
      <c r="Q1490"/>
    </row>
    <row r="1491" spans="4:17" ht="14.25">
      <c r="D1491" s="24" t="s">
        <v>1641</v>
      </c>
      <c r="E1491" s="96">
        <v>10</v>
      </c>
      <c r="F1491"/>
      <c r="G1491"/>
      <c r="J1491" s="67"/>
      <c r="K1491"/>
      <c r="M1491" t="s">
        <v>98</v>
      </c>
      <c r="Q1491"/>
    </row>
    <row r="1492" spans="4:17" ht="14.25">
      <c r="D1492" s="24" t="s">
        <v>1642</v>
      </c>
      <c r="E1492" s="96">
        <v>10</v>
      </c>
      <c r="F1492"/>
      <c r="G1492"/>
      <c r="J1492" s="67"/>
      <c r="K1492"/>
      <c r="M1492" t="s">
        <v>98</v>
      </c>
      <c r="Q1492"/>
    </row>
    <row r="1493" spans="4:17" ht="14.25">
      <c r="D1493" s="24" t="s">
        <v>1643</v>
      </c>
      <c r="E1493" s="96">
        <v>10</v>
      </c>
      <c r="F1493"/>
      <c r="G1493"/>
      <c r="J1493" s="67"/>
      <c r="K1493"/>
      <c r="M1493" t="s">
        <v>98</v>
      </c>
      <c r="Q1493"/>
    </row>
    <row r="1494" spans="4:17" ht="14.25">
      <c r="D1494" s="24" t="s">
        <v>1644</v>
      </c>
      <c r="E1494" s="96">
        <v>10</v>
      </c>
      <c r="F1494"/>
      <c r="G1494"/>
      <c r="J1494" s="67"/>
      <c r="K1494"/>
      <c r="M1494" t="s">
        <v>98</v>
      </c>
      <c r="Q1494"/>
    </row>
    <row r="1495" spans="4:17" ht="14.25">
      <c r="D1495" s="24" t="s">
        <v>1645</v>
      </c>
      <c r="E1495" s="96">
        <v>9</v>
      </c>
      <c r="F1495"/>
      <c r="G1495"/>
      <c r="J1495" s="67"/>
      <c r="K1495"/>
      <c r="M1495" t="s">
        <v>98</v>
      </c>
      <c r="Q1495"/>
    </row>
    <row r="1496" spans="4:17" ht="14.25">
      <c r="D1496" s="24" t="s">
        <v>1646</v>
      </c>
      <c r="E1496" s="96">
        <v>9</v>
      </c>
      <c r="F1496"/>
      <c r="G1496"/>
      <c r="J1496" s="67"/>
      <c r="K1496"/>
      <c r="M1496" t="s">
        <v>98</v>
      </c>
      <c r="Q1496"/>
    </row>
    <row r="1497" spans="4:17" ht="14.25">
      <c r="D1497" s="24" t="s">
        <v>1647</v>
      </c>
      <c r="E1497" s="96">
        <v>9</v>
      </c>
      <c r="F1497"/>
      <c r="G1497"/>
      <c r="J1497" s="67"/>
      <c r="K1497"/>
      <c r="M1497" t="s">
        <v>98</v>
      </c>
      <c r="Q1497"/>
    </row>
    <row r="1498" spans="4:17" ht="14.25">
      <c r="D1498" s="24" t="s">
        <v>1648</v>
      </c>
      <c r="E1498" s="96">
        <v>9</v>
      </c>
      <c r="F1498"/>
      <c r="G1498"/>
      <c r="J1498" s="67"/>
      <c r="K1498"/>
      <c r="M1498" t="s">
        <v>98</v>
      </c>
      <c r="Q1498"/>
    </row>
    <row r="1499" spans="4:17" ht="14.25">
      <c r="D1499" s="24" t="s">
        <v>1649</v>
      </c>
      <c r="E1499" s="96">
        <v>9</v>
      </c>
      <c r="F1499"/>
      <c r="G1499"/>
      <c r="J1499" s="67"/>
      <c r="K1499"/>
      <c r="M1499" t="s">
        <v>98</v>
      </c>
      <c r="Q1499"/>
    </row>
    <row r="1500" spans="4:17" ht="14.25">
      <c r="D1500" s="24" t="s">
        <v>1650</v>
      </c>
      <c r="E1500" s="96">
        <v>9</v>
      </c>
      <c r="F1500"/>
      <c r="G1500"/>
      <c r="J1500" s="67"/>
      <c r="K1500"/>
      <c r="M1500" t="s">
        <v>98</v>
      </c>
      <c r="Q1500"/>
    </row>
    <row r="1501" spans="4:17" ht="14.25">
      <c r="D1501" s="24" t="s">
        <v>1651</v>
      </c>
      <c r="E1501" s="96">
        <v>9</v>
      </c>
      <c r="F1501"/>
      <c r="G1501"/>
      <c r="J1501" s="67"/>
      <c r="K1501"/>
      <c r="M1501" t="s">
        <v>98</v>
      </c>
      <c r="Q1501"/>
    </row>
    <row r="1502" spans="4:17" ht="14.25">
      <c r="D1502" s="24" t="s">
        <v>1652</v>
      </c>
      <c r="E1502" s="96">
        <v>9</v>
      </c>
      <c r="F1502"/>
      <c r="G1502"/>
      <c r="J1502" s="67"/>
      <c r="K1502"/>
      <c r="M1502" t="s">
        <v>98</v>
      </c>
      <c r="Q1502"/>
    </row>
    <row r="1503" spans="4:17" ht="14.25">
      <c r="D1503" s="24" t="s">
        <v>1653</v>
      </c>
      <c r="E1503" s="96">
        <v>9</v>
      </c>
      <c r="F1503"/>
      <c r="G1503"/>
      <c r="J1503" s="67"/>
      <c r="K1503"/>
      <c r="M1503" t="s">
        <v>98</v>
      </c>
      <c r="Q1503"/>
    </row>
    <row r="1504" spans="4:17" ht="14.25">
      <c r="D1504" s="24" t="s">
        <v>1654</v>
      </c>
      <c r="E1504" s="96">
        <v>9</v>
      </c>
      <c r="F1504"/>
      <c r="G1504"/>
      <c r="J1504" s="67"/>
      <c r="K1504"/>
      <c r="M1504" t="s">
        <v>98</v>
      </c>
      <c r="Q1504"/>
    </row>
    <row r="1505" spans="4:17" ht="14.25">
      <c r="D1505" s="24" t="s">
        <v>1655</v>
      </c>
      <c r="E1505" s="96">
        <v>9</v>
      </c>
      <c r="F1505"/>
      <c r="G1505"/>
      <c r="J1505" s="67"/>
      <c r="K1505"/>
      <c r="M1505" t="s">
        <v>98</v>
      </c>
      <c r="Q1505"/>
    </row>
    <row r="1506" spans="4:17" ht="14.25">
      <c r="D1506" s="24" t="s">
        <v>1656</v>
      </c>
      <c r="E1506" s="96">
        <v>8</v>
      </c>
      <c r="F1506"/>
      <c r="G1506"/>
      <c r="J1506" s="67"/>
      <c r="K1506"/>
      <c r="M1506" t="s">
        <v>98</v>
      </c>
      <c r="Q1506"/>
    </row>
    <row r="1507" spans="4:17" ht="14.25">
      <c r="D1507" s="24" t="s">
        <v>1657</v>
      </c>
      <c r="E1507" s="96">
        <v>8</v>
      </c>
      <c r="F1507"/>
      <c r="G1507"/>
      <c r="J1507" s="67"/>
      <c r="K1507"/>
      <c r="M1507" t="s">
        <v>98</v>
      </c>
      <c r="Q1507"/>
    </row>
    <row r="1508" spans="4:17" ht="14.25">
      <c r="D1508" s="24" t="s">
        <v>1658</v>
      </c>
      <c r="E1508" s="96">
        <v>8</v>
      </c>
      <c r="F1508"/>
      <c r="G1508"/>
      <c r="J1508" s="67"/>
      <c r="K1508"/>
      <c r="M1508" t="s">
        <v>98</v>
      </c>
      <c r="Q1508"/>
    </row>
    <row r="1509" spans="4:17" ht="14.25">
      <c r="D1509" s="24" t="s">
        <v>1659</v>
      </c>
      <c r="E1509" s="96">
        <v>8</v>
      </c>
      <c r="F1509"/>
      <c r="G1509"/>
      <c r="J1509" s="67"/>
      <c r="K1509"/>
      <c r="M1509" t="s">
        <v>98</v>
      </c>
      <c r="Q1509"/>
    </row>
    <row r="1510" spans="4:17" ht="14.25">
      <c r="D1510" s="24" t="s">
        <v>1660</v>
      </c>
      <c r="E1510" s="96">
        <v>7</v>
      </c>
      <c r="F1510"/>
      <c r="G1510"/>
      <c r="J1510" s="67"/>
      <c r="K1510"/>
      <c r="M1510" t="s">
        <v>98</v>
      </c>
      <c r="Q1510"/>
    </row>
    <row r="1511" spans="4:17" ht="14.25">
      <c r="D1511" s="24" t="s">
        <v>1661</v>
      </c>
      <c r="E1511" s="96">
        <v>7</v>
      </c>
      <c r="F1511"/>
      <c r="G1511"/>
      <c r="J1511" s="67"/>
      <c r="K1511"/>
      <c r="M1511" t="s">
        <v>98</v>
      </c>
      <c r="Q1511"/>
    </row>
    <row r="1512" spans="4:17" ht="14.25">
      <c r="D1512" s="24" t="s">
        <v>1662</v>
      </c>
      <c r="E1512" s="96">
        <v>7</v>
      </c>
      <c r="F1512"/>
      <c r="G1512"/>
      <c r="J1512" s="67"/>
      <c r="K1512"/>
      <c r="M1512" t="s">
        <v>98</v>
      </c>
      <c r="Q1512"/>
    </row>
    <row r="1513" spans="4:17" ht="14.25">
      <c r="D1513" s="24" t="s">
        <v>1663</v>
      </c>
      <c r="E1513" s="96">
        <v>7</v>
      </c>
      <c r="F1513"/>
      <c r="G1513"/>
      <c r="J1513" s="67"/>
      <c r="K1513"/>
      <c r="M1513" t="s">
        <v>98</v>
      </c>
      <c r="Q1513"/>
    </row>
    <row r="1514" spans="4:17" ht="14.25">
      <c r="D1514" s="24" t="s">
        <v>1664</v>
      </c>
      <c r="E1514" s="96">
        <v>7</v>
      </c>
      <c r="F1514"/>
      <c r="G1514"/>
      <c r="J1514" s="67"/>
      <c r="K1514"/>
      <c r="M1514" t="s">
        <v>98</v>
      </c>
      <c r="Q1514"/>
    </row>
    <row r="1515" spans="4:17" ht="14.25">
      <c r="D1515" s="24" t="s">
        <v>1665</v>
      </c>
      <c r="E1515" s="96">
        <v>7</v>
      </c>
      <c r="F1515"/>
      <c r="G1515"/>
      <c r="J1515" s="67"/>
      <c r="K1515"/>
      <c r="M1515" t="s">
        <v>98</v>
      </c>
      <c r="Q1515"/>
    </row>
    <row r="1516" spans="4:17" ht="14.25">
      <c r="D1516" s="24" t="s">
        <v>1666</v>
      </c>
      <c r="E1516" s="96">
        <v>7</v>
      </c>
      <c r="F1516"/>
      <c r="G1516"/>
      <c r="J1516" s="67"/>
      <c r="K1516"/>
      <c r="M1516" t="s">
        <v>98</v>
      </c>
      <c r="Q1516"/>
    </row>
    <row r="1517" spans="4:17" ht="14.25">
      <c r="D1517" s="24" t="s">
        <v>1667</v>
      </c>
      <c r="E1517" s="96">
        <v>6</v>
      </c>
      <c r="F1517"/>
      <c r="G1517"/>
      <c r="J1517" s="67"/>
      <c r="K1517"/>
      <c r="M1517" t="s">
        <v>98</v>
      </c>
      <c r="Q1517"/>
    </row>
    <row r="1518" spans="4:17" ht="14.25">
      <c r="D1518" s="24" t="s">
        <v>1668</v>
      </c>
      <c r="E1518" s="96">
        <v>6</v>
      </c>
      <c r="F1518"/>
      <c r="G1518"/>
      <c r="J1518" s="67"/>
      <c r="K1518"/>
      <c r="M1518" t="s">
        <v>98</v>
      </c>
      <c r="Q1518"/>
    </row>
    <row r="1519" spans="4:17" ht="14.25">
      <c r="D1519" s="24" t="s">
        <v>1669</v>
      </c>
      <c r="E1519" s="96">
        <v>4</v>
      </c>
      <c r="F1519"/>
      <c r="G1519"/>
      <c r="J1519" s="67"/>
      <c r="K1519"/>
      <c r="M1519" t="s">
        <v>98</v>
      </c>
      <c r="Q1519"/>
    </row>
    <row r="1520" spans="4:17" ht="14.25">
      <c r="D1520" s="24" t="s">
        <v>1670</v>
      </c>
      <c r="E1520" s="96">
        <v>4</v>
      </c>
      <c r="F1520"/>
      <c r="G1520"/>
      <c r="J1520" s="67"/>
      <c r="K1520"/>
      <c r="M1520" t="s">
        <v>98</v>
      </c>
      <c r="Q1520"/>
    </row>
    <row r="1521" spans="4:17" ht="14.25">
      <c r="D1521" s="24" t="s">
        <v>1671</v>
      </c>
      <c r="E1521" s="96">
        <v>4</v>
      </c>
      <c r="F1521"/>
      <c r="G1521"/>
      <c r="J1521" s="67"/>
      <c r="K1521"/>
      <c r="M1521" t="s">
        <v>98</v>
      </c>
      <c r="Q1521"/>
    </row>
    <row r="1522" spans="4:17" ht="14.25">
      <c r="D1522" s="24" t="s">
        <v>1672</v>
      </c>
      <c r="E1522" s="96">
        <v>1</v>
      </c>
      <c r="F1522"/>
      <c r="G1522"/>
      <c r="J1522" s="67"/>
      <c r="K1522"/>
      <c r="M1522" t="s">
        <v>98</v>
      </c>
      <c r="Q1522"/>
    </row>
    <row r="1523" spans="4:17" ht="14.25">
      <c r="D1523" s="24" t="s">
        <v>1673</v>
      </c>
      <c r="E1523" s="96">
        <v>0</v>
      </c>
      <c r="F1523"/>
      <c r="G1523"/>
      <c r="J1523" s="67"/>
      <c r="K1523"/>
      <c r="M1523" t="s">
        <v>98</v>
      </c>
      <c r="Q1523"/>
    </row>
    <row r="1524" spans="4:17" ht="14.25">
      <c r="D1524" s="24" t="s">
        <v>1674</v>
      </c>
      <c r="E1524" s="96">
        <v>0</v>
      </c>
      <c r="F1524"/>
      <c r="G1524"/>
      <c r="J1524" s="67"/>
      <c r="K1524"/>
      <c r="M1524" t="s">
        <v>98</v>
      </c>
      <c r="Q1524"/>
    </row>
    <row r="1525" spans="1:17" ht="16.5">
      <c r="A1525" s="97" t="s">
        <v>1675</v>
      </c>
      <c r="B1525" s="98" t="s">
        <v>1675</v>
      </c>
      <c r="C1525" s="99" t="s">
        <v>1675</v>
      </c>
      <c r="D1525" s="98" t="s">
        <v>1675</v>
      </c>
      <c r="E1525" s="100" t="s">
        <v>1675</v>
      </c>
      <c r="F1525" s="100"/>
      <c r="G1525" s="101" t="s">
        <v>1675</v>
      </c>
      <c r="H1525" s="102" t="s">
        <v>1675</v>
      </c>
      <c r="I1525" s="103" t="s">
        <v>1675</v>
      </c>
      <c r="J1525" s="104" t="s">
        <v>1675</v>
      </c>
      <c r="K1525" s="98"/>
      <c r="L1525" s="99" t="s">
        <v>1675</v>
      </c>
      <c r="M1525" s="99" t="s">
        <v>1675</v>
      </c>
      <c r="N1525" s="99" t="s">
        <v>1675</v>
      </c>
      <c r="O1525" s="99" t="s">
        <v>1675</v>
      </c>
      <c r="P1525" s="99" t="s">
        <v>1675</v>
      </c>
      <c r="Q1525" s="98" t="s">
        <v>1675</v>
      </c>
    </row>
  </sheetData>
  <sheetProtection selectLockedCells="1" selectUnlockedCells="1"/>
  <autoFilter ref="A9:Q1525"/>
  <mergeCells count="3">
    <mergeCell ref="E8:F8"/>
    <mergeCell ref="I8:J8"/>
    <mergeCell ref="P8:Q8"/>
  </mergeCells>
  <hyperlinks>
    <hyperlink ref="D2" r:id="rId1" display="http://www.BillHowell.ca/Neural nets/Conference guides/Author guide website/IJCNN2019 CrossCheck.xls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8999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www.BillHowell.ca </dc:creator>
  <cp:keywords/>
  <dc:description/>
  <cp:lastModifiedBy>www.BillHowell.ca </cp:lastModifiedBy>
  <cp:lastPrinted>2019-01-13T06:19:26Z</cp:lastPrinted>
  <dcterms:created xsi:type="dcterms:W3CDTF">2019-01-12T00:12:19Z</dcterms:created>
  <dcterms:modified xsi:type="dcterms:W3CDTF">2019-03-06T21:13:10Z</dcterms:modified>
  <cp:category/>
  <cp:version/>
  <cp:contentType/>
  <cp:contentStatus/>
  <cp:revision>105</cp:revision>
</cp:coreProperties>
</file>